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AÑO 2015 " sheetId="1" r:id="rId1"/>
  </sheets>
  <definedNames>
    <definedName name="Z_00B1AE79_1045_476F_96B8_6CB420398607_.wvu.FilterData" localSheetId="0" hidden="1">'AÑO 2015 '!$C$10:$O$38</definedName>
    <definedName name="Z_015FD3C3_3F1D_4DD9_A015_726B994271B7_.wvu.FilterData" localSheetId="0" hidden="1">'AÑO 2015 '!$C$10:$O$38</definedName>
    <definedName name="Z_020F79E0_FBF9_4E03_A1C4_8DCB5E3C0B5A_.wvu.FilterData" localSheetId="0" hidden="1">'AÑO 2015 '!$C$10:$O$38</definedName>
    <definedName name="Z_03A3AA8A_D54F_41F9_BD2B_146D93876958_.wvu.FilterData" localSheetId="0" hidden="1">'AÑO 2015 '!$C$10:$O$38</definedName>
    <definedName name="Z_03B6A493_59E8_4B7F_B4C6_9BC33386D8E7_.wvu.FilterData" localSheetId="0" hidden="1">'AÑO 2015 '!$C$10:$O$38</definedName>
    <definedName name="Z_0855A606_B2E8_4C40_9419_3BBAB50D21A5_.wvu.FilterData" localSheetId="0" hidden="1">'AÑO 2015 '!$C$10:$O$38</definedName>
    <definedName name="Z_08D31281_F024_4A48_996C_C94C6C67E598_.wvu.FilterData" localSheetId="0" hidden="1">'AÑO 2015 '!$C$10:$O$38</definedName>
    <definedName name="Z_094F8F7F_A564_4891_A3E0_322EA347ADA9_.wvu.Cols" localSheetId="0" hidden="1">'AÑO 2015 '!#REF!</definedName>
    <definedName name="Z_094F8F7F_A564_4891_A3E0_322EA347ADA9_.wvu.Rows" localSheetId="0" hidden="1">'AÑO 2015 '!#REF!,'AÑO 2015 '!#REF!,'AÑO 2015 '!#REF!,'AÑO 2015 '!#REF!,'AÑO 2015 '!#REF!,'AÑO 2015 '!#REF!,'AÑO 2015 '!#REF!,'AÑO 2015 '!#REF!,'AÑO 2015 '!#REF!,'AÑO 2015 '!#REF!,'AÑO 2015 '!#REF!</definedName>
    <definedName name="Z_0D128FC3_9D07_4F24_A635_D9C79D97D7FE_.wvu.FilterData" localSheetId="0" hidden="1">'AÑO 2015 '!$C$10:$O$38</definedName>
    <definedName name="Z_0F4F6F20_5F2A_442F_9ABB_E249DDF483D0_.wvu.FilterData" localSheetId="0" hidden="1">'AÑO 2015 '!$C$10:$O$38</definedName>
    <definedName name="Z_0FB233FD_D81D_4E04_9B00_7FC72F422C3C_.wvu.FilterData" localSheetId="0" hidden="1">'AÑO 2015 '!$C$10:$O$38</definedName>
    <definedName name="Z_1033054B_0D22_4CFB_B43E_9B801F571B73_.wvu.FilterData" localSheetId="0" hidden="1">'AÑO 2015 '!$C$10:$O$38</definedName>
    <definedName name="Z_10CEE9E3_9260_446F_A507_570F9AF857D2_.wvu.FilterData" localSheetId="0" hidden="1">'AÑO 2015 '!$C$10:$O$38</definedName>
    <definedName name="Z_116A5F0D_38CA_4B6F_8DF0_9094DAB12CB6_.wvu.FilterData" localSheetId="0" hidden="1">'AÑO 2015 '!$C$10:$O$38</definedName>
    <definedName name="Z_13F7FE9B_ADD3_4845_8242_FCE58F46197F_.wvu.FilterData" localSheetId="0" hidden="1">'AÑO 2015 '!$C$10:$O$38</definedName>
    <definedName name="Z_18C8BDEE_249C_456C_A9E2_71C887CABF47_.wvu.FilterData" localSheetId="0" hidden="1">'AÑO 2015 '!$C$10:$O$38</definedName>
    <definedName name="Z_18F60DDE_8796_4DE8_9657_5DC51DE76E05_.wvu.FilterData" localSheetId="0" hidden="1">'AÑO 2015 '!$C$10:$O$38</definedName>
    <definedName name="Z_1B7FA443_7EB2_4877_954F_7104D586684D_.wvu.FilterData" localSheetId="0" hidden="1">'AÑO 2015 '!$C$10:$O$38</definedName>
    <definedName name="Z_1BA13E07_C7C5_435F_8F67_D2BED32D3014_.wvu.FilterData" localSheetId="0" hidden="1">'AÑO 2015 '!$C$10:$O$38</definedName>
    <definedName name="Z_1C209274_6BE5_4CF5_94B0_323FB0F8735B_.wvu.FilterData" localSheetId="0" hidden="1">'AÑO 2015 '!$C$10:$O$38</definedName>
    <definedName name="Z_1CC3C9CA_3DC8_402F_AB6C_C0EEFB7E3B17_.wvu.FilterData" localSheetId="0" hidden="1">'AÑO 2015 '!$C$10:$O$38</definedName>
    <definedName name="Z_1CFA761C_6DAB_4FE5_BAF5_2EA46BE8341D_.wvu.FilterData" localSheetId="0" hidden="1">'AÑO 2015 '!$C$10:$O$38</definedName>
    <definedName name="Z_1E5F1456_0C70_4763_A67B_36C9E9A4D94D_.wvu.FilterData" localSheetId="0" hidden="1">'AÑO 2015 '!$C$10:$O$38</definedName>
    <definedName name="Z_1E7D8062_3DA7_4B78_AAC1_8A0CAC666921_.wvu.FilterData" localSheetId="0" hidden="1">'AÑO 2015 '!$C$10:$O$38</definedName>
    <definedName name="Z_2044CEEB_46F4_4095_9684_AF92E27DD802_.wvu.FilterData" localSheetId="0" hidden="1">'AÑO 2015 '!$C$10:$O$38</definedName>
    <definedName name="Z_20C0064E_FE49_4936_B5D0_4918F5FFD675_.wvu.FilterData" localSheetId="0" hidden="1">'AÑO 2015 '!$C$10:$O$38</definedName>
    <definedName name="Z_23BD2C5F_EE20_4DE6_A4C2_E53F492DE302_.wvu.FilterData" localSheetId="0" hidden="1">'AÑO 2015 '!$C$10:$O$38</definedName>
    <definedName name="Z_25560049_A9E5_40D3_9C0E_1D96C7B01821_.wvu.FilterData" localSheetId="0" hidden="1">'AÑO 2015 '!$C$10:$O$38</definedName>
    <definedName name="Z_2586596D_CBA5_4685_A776_B971AA10AA3D_.wvu.FilterData" localSheetId="0" hidden="1">'AÑO 2015 '!$C$10:$O$38</definedName>
    <definedName name="Z_26791881_7231_47F7_9F37_4C5919BA34A2_.wvu.Cols" localSheetId="0" hidden="1">'AÑO 2015 '!#REF!,'AÑO 2015 '!#REF!</definedName>
    <definedName name="Z_26791881_7231_47F7_9F37_4C5919BA34A2_.wvu.FilterData" localSheetId="0" hidden="1">'AÑO 2015 '!$C$10:$O$38</definedName>
    <definedName name="Z_26791881_7231_47F7_9F37_4C5919BA34A2_.wvu.Rows" localSheetId="0" hidden="1">'AÑO 2015 '!#REF!,'AÑO 2015 '!#REF!,'AÑO 2015 '!#REF!,'AÑO 2015 '!#REF!,'AÑO 2015 '!#REF!,'AÑO 2015 '!#REF!,'AÑO 2015 '!#REF!,'AÑO 2015 '!#REF!,'AÑO 2015 '!#REF!,'AÑO 2015 '!#REF!</definedName>
    <definedName name="Z_26E2302A_5B28_4C74_8020_261BD3A32F51_.wvu.FilterData" localSheetId="0" hidden="1">'AÑO 2015 '!$C$10:$O$38</definedName>
    <definedName name="Z_27B84240_2C0A_43DA_AF7F_6ADC04159BFE_.wvu.FilterData" localSheetId="0" hidden="1">'AÑO 2015 '!$C$10:$O$38</definedName>
    <definedName name="Z_2A275953_8AE0_4AF8_BD5B_A5DCC862F2D9_.wvu.FilterData" localSheetId="0" hidden="1">'AÑO 2015 '!$C$10:$O$38</definedName>
    <definedName name="Z_2BCEE780_1068_49D1_94D7_E2E587882A27_.wvu.Cols" localSheetId="0" hidden="1">'AÑO 2015 '!$Z:$Z</definedName>
    <definedName name="Z_2DA25451_C330_4DED_B0C4_FAC9C8CE1CF6_.wvu.FilterData" localSheetId="0" hidden="1">'AÑO 2015 '!$C$10:$O$38</definedName>
    <definedName name="Z_2DA46D78_4D50_42A8_A89D_2585C0365D03_.wvu.FilterData" localSheetId="0" hidden="1">'AÑO 2015 '!$C$10:$O$38</definedName>
    <definedName name="Z_30E40C02_310D_4B92_BDD8_437357476419_.wvu.Cols" localSheetId="0" hidden="1">'AÑO 2015 '!#REF!</definedName>
    <definedName name="Z_30E40C02_310D_4B92_BDD8_437357476419_.wvu.FilterData" localSheetId="0" hidden="1">'AÑO 2015 '!$C$10:$O$38</definedName>
    <definedName name="Z_30E40C02_310D_4B92_BDD8_437357476419_.wvu.Rows" localSheetId="0" hidden="1">'AÑO 2015 '!#REF!,'AÑO 2015 '!#REF!,'AÑO 2015 '!#REF!,'AÑO 2015 '!#REF!,'AÑO 2015 '!#REF!,'AÑO 2015 '!#REF!,'AÑO 2015 '!#REF!,'AÑO 2015 '!#REF!,'AÑO 2015 '!#REF!,'AÑO 2015 '!#REF!,'AÑO 2015 '!#REF!</definedName>
    <definedName name="Z_33867111_96D2_43F0_8180_97BD7D252650_.wvu.FilterData" localSheetId="0" hidden="1">'AÑO 2015 '!$C$10:$O$38</definedName>
    <definedName name="Z_3417559C_2406_41EB_AB3F_AF31C8E2F483_.wvu.Cols" localSheetId="0" hidden="1">'AÑO 2015 '!#REF!</definedName>
    <definedName name="Z_3417559C_2406_41EB_AB3F_AF31C8E2F483_.wvu.FilterData" localSheetId="0" hidden="1">'AÑO 2015 '!$C$10:$O$38</definedName>
    <definedName name="Z_3417559C_2406_41EB_AB3F_AF31C8E2F483_.wvu.Rows" localSheetId="0" hidden="1">'AÑO 2015 '!#REF!,'AÑO 2015 '!#REF!,'AÑO 2015 '!#REF!,'AÑO 2015 '!#REF!,'AÑO 2015 '!#REF!,'AÑO 2015 '!#REF!,'AÑO 2015 '!#REF!,'AÑO 2015 '!#REF!,'AÑO 2015 '!#REF!,'AÑO 2015 '!#REF!,'AÑO 2015 '!#REF!</definedName>
    <definedName name="Z_35BE4891_6A15_4A5F_94AD_2565663C5C13_.wvu.FilterData" localSheetId="0" hidden="1">'AÑO 2015 '!$C$10:$O$38</definedName>
    <definedName name="Z_37321E5E_C424_42E5_865F_940EDC86E449_.wvu.FilterData" localSheetId="0" hidden="1">'AÑO 2015 '!$C$10:$O$38</definedName>
    <definedName name="Z_39F7BB4B_2B49_43B3_A6E9_647083418980_.wvu.FilterData" localSheetId="0" hidden="1">'AÑO 2015 '!$C$10:$O$38</definedName>
    <definedName name="Z_3AFC903D_147C_4C1D_82AE_6EC3334A0860_.wvu.FilterData" localSheetId="0" hidden="1">'AÑO 2015 '!$C$10:$O$38</definedName>
    <definedName name="Z_3B3F4677_15B8_4E25_95B4_4755D131C296_.wvu.Cols" localSheetId="0" hidden="1">'AÑO 2015 '!$Z:$Z</definedName>
    <definedName name="Z_3B3F4677_15B8_4E25_95B4_4755D131C296_.wvu.FilterData" localSheetId="0" hidden="1">'AÑO 2015 '!$C$10:$O$38</definedName>
    <definedName name="Z_3B3F4677_15B8_4E25_95B4_4755D131C296_.wvu.Rows" localSheetId="0" hidden="1">'AÑO 2015 '!#REF!,'AÑO 2015 '!#REF!,'AÑO 2015 '!#REF!,'AÑO 2015 '!#REF!,'AÑO 2015 '!#REF!,'AÑO 2015 '!#REF!,'AÑO 2015 '!#REF!,'AÑO 2015 '!#REF!,'AÑO 2015 '!#REF!,'AÑO 2015 '!#REF!,'AÑO 2015 '!#REF!</definedName>
    <definedName name="Z_3D9858F3_8054_46AD_AB19_AE892C062549_.wvu.FilterData" localSheetId="0" hidden="1">'AÑO 2015 '!$C$10:$O$38</definedName>
    <definedName name="Z_3E824380_465E_4756_8838_B2389A76362A_.wvu.FilterData" localSheetId="0" hidden="1">'AÑO 2015 '!$C$10:$O$38</definedName>
    <definedName name="Z_40E91479_983A_45B2_AB65_6A59F51889BD_.wvu.FilterData" localSheetId="0" hidden="1">'AÑO 2015 '!$C$10:$O$38</definedName>
    <definedName name="Z_4112ECD3_D8B4_4289_85AE_D854A48779C3_.wvu.Cols" localSheetId="0" hidden="1">'AÑO 2015 '!$Z:$Z</definedName>
    <definedName name="Z_4112ECD3_D8B4_4289_85AE_D854A48779C3_.wvu.FilterData" localSheetId="0" hidden="1">'AÑO 2015 '!$C$10:$O$38</definedName>
    <definedName name="Z_4387C922_BDE9_4957_8CF6_DFF01F309B50_.wvu.FilterData" localSheetId="0" hidden="1">'AÑO 2015 '!$C$10:$O$38</definedName>
    <definedName name="Z_45327EB2_0673_4ADF_9F30_EF67DE3C7B97_.wvu.Cols" localSheetId="0" hidden="1">'AÑO 2015 '!#REF!,'AÑO 2015 '!#REF!</definedName>
    <definedName name="Z_45327EB2_0673_4ADF_9F30_EF67DE3C7B97_.wvu.FilterData" localSheetId="0" hidden="1">'AÑO 2015 '!$C$10:$O$38</definedName>
    <definedName name="Z_45327EB2_0673_4ADF_9F30_EF67DE3C7B97_.wvu.Rows" localSheetId="0" hidden="1">'AÑO 2015 '!#REF!,'AÑO 2015 '!#REF!,'AÑO 2015 '!#REF!,'AÑO 2015 '!#REF!,'AÑO 2015 '!#REF!,'AÑO 2015 '!#REF!,'AÑO 2015 '!#REF!,'AÑO 2015 '!#REF!,'AÑO 2015 '!#REF!,'AÑO 2015 '!#REF!</definedName>
    <definedName name="Z_45E6CEA1_C3B6_43EA_95C9_80CC3752AA99_.wvu.FilterData" localSheetId="0" hidden="1">'AÑO 2015 '!$C$10:$O$38</definedName>
    <definedName name="Z_48442316_CA3E_40A4_B8E7_B9B895343AFC_.wvu.FilterData" localSheetId="0" hidden="1">'AÑO 2015 '!$C$10:$O$38</definedName>
    <definedName name="Z_4A11A11A_AAF1_48D0_A76A_205D91C1D6F6_.wvu.FilterData" localSheetId="0" hidden="1">'AÑO 2015 '!$C$10:$O$38</definedName>
    <definedName name="Z_4C1A7E30_A586_4920_B533_3ADEE7E5D18A_.wvu.Cols" localSheetId="0" hidden="1">'AÑO 2015 '!$Z:$Z</definedName>
    <definedName name="Z_4C1A7E30_A586_4920_B533_3ADEE7E5D18A_.wvu.FilterData" localSheetId="0" hidden="1">'AÑO 2015 '!$C$10:$O$38</definedName>
    <definedName name="Z_4DA81071_2340_4EF1_9FA0_EA8ED4E420A4_.wvu.Cols" localSheetId="0" hidden="1">'AÑO 2015 '!#REF!,'AÑO 2015 '!#REF!</definedName>
    <definedName name="Z_4DA81071_2340_4EF1_9FA0_EA8ED4E420A4_.wvu.FilterData" localSheetId="0" hidden="1">'AÑO 2015 '!$C$10:$O$38</definedName>
    <definedName name="Z_4DA81071_2340_4EF1_9FA0_EA8ED4E420A4_.wvu.Rows" localSheetId="0" hidden="1">'AÑO 2015 '!#REF!,'AÑO 2015 '!#REF!,'AÑO 2015 '!#REF!,'AÑO 2015 '!#REF!,'AÑO 2015 '!#REF!,'AÑO 2015 '!#REF!,'AÑO 2015 '!#REF!,'AÑO 2015 '!#REF!,'AÑO 2015 '!#REF!,'AÑO 2015 '!#REF!</definedName>
    <definedName name="Z_4E370A6D_3561_483F_BFBA_C0A8D87F538D_.wvu.FilterData" localSheetId="0" hidden="1">'AÑO 2015 '!$C$10:$O$38</definedName>
    <definedName name="Z_505FEC64_5C52_4145_90AE_810315785BBE_.wvu.FilterData" localSheetId="0" hidden="1">'AÑO 2015 '!$C$10:$O$38</definedName>
    <definedName name="Z_51FF6254_F3DA_4B2B_B170_3B2A4048C206_.wvu.FilterData" localSheetId="0" hidden="1">'AÑO 2015 '!$C$10:$O$38</definedName>
    <definedName name="Z_53717CE0_C231_4980_9E7F_41DF01BBEA84_.wvu.FilterData" localSheetId="0" hidden="1">'AÑO 2015 '!$C$10:$O$38</definedName>
    <definedName name="Z_5440F72E_782F_4371_94AF_B647122304CB_.wvu.FilterData" localSheetId="0" hidden="1">'AÑO 2015 '!$C$10:$O$38</definedName>
    <definedName name="Z_549EAF67_AE66_447A_B3DC_70F20FE05745_.wvu.FilterData" localSheetId="0" hidden="1">'AÑO 2015 '!$C$10:$O$38</definedName>
    <definedName name="Z_54B9C6FC_94A2_4279_B474_55E36015A0A7_.wvu.FilterData" localSheetId="0" hidden="1">'AÑO 2015 '!$C$10:$O$38</definedName>
    <definedName name="Z_56A57C06_3311_4AEC_BCCA_65EDA156CF99_.wvu.FilterData" localSheetId="0" hidden="1">'AÑO 2015 '!$C$10:$O$38</definedName>
    <definedName name="Z_579F9EB4_C3D2_4EA1_B1CF_1029FAD59354_.wvu.Cols" localSheetId="0" hidden="1">'AÑO 2015 '!$Z:$Z</definedName>
    <definedName name="Z_579F9EB4_C3D2_4EA1_B1CF_1029FAD59354_.wvu.FilterData" localSheetId="0" hidden="1">'AÑO 2015 '!$C$10:$O$38</definedName>
    <definedName name="Z_5B150882_A65A_4A93_839F_76B6158C9D7F_.wvu.Cols" localSheetId="0" hidden="1">'AÑO 2015 '!#REF!,'AÑO 2015 '!#REF!</definedName>
    <definedName name="Z_5B150882_A65A_4A93_839F_76B6158C9D7F_.wvu.FilterData" localSheetId="0" hidden="1">'AÑO 2015 '!$C$10:$O$38</definedName>
    <definedName name="Z_5B150882_A65A_4A93_839F_76B6158C9D7F_.wvu.Rows" localSheetId="0" hidden="1">'AÑO 2015 '!#REF!,'AÑO 2015 '!#REF!,'AÑO 2015 '!#REF!,'AÑO 2015 '!#REF!,'AÑO 2015 '!#REF!,'AÑO 2015 '!#REF!,'AÑO 2015 '!#REF!,'AÑO 2015 '!#REF!,'AÑO 2015 '!#REF!,'AÑO 2015 '!#REF!</definedName>
    <definedName name="Z_5E35090A_1DFC_4A9A_9055_F2F0028191A1_.wvu.FilterData" localSheetId="0" hidden="1">'AÑO 2015 '!$C$10:$O$38</definedName>
    <definedName name="Z_5E9010C5_1208_4B1D_BC56_A2A4276C4257_.wvu.FilterData" localSheetId="0" hidden="1">'AÑO 2015 '!$C$10:$O$38</definedName>
    <definedName name="Z_5F499B5C_FA04_4E71_A802_36D730B54894_.wvu.FilterData" localSheetId="0" hidden="1">'AÑO 2015 '!$C$10:$O$38</definedName>
    <definedName name="Z_60FB7A7E_1C76_4389_9101_12D3666575ED_.wvu.FilterData" localSheetId="0" hidden="1">'AÑO 2015 '!$C$10:$O$38</definedName>
    <definedName name="Z_611BB258_84C7_416C_A256_33F48BEDD0BD_.wvu.FilterData" localSheetId="0" hidden="1">'AÑO 2015 '!$C$10:$O$38</definedName>
    <definedName name="Z_618CCA5A_005F_4B95_9762_830C59CC3D44_.wvu.FilterData" localSheetId="0" hidden="1">'AÑO 2015 '!$C$10:$O$38</definedName>
    <definedName name="Z_636B7833_8D9C_4922_82B3_7F786F7B51D9_.wvu.Cols" localSheetId="0" hidden="1">'AÑO 2015 '!#REF!,'AÑO 2015 '!#REF!</definedName>
    <definedName name="Z_636B7833_8D9C_4922_82B3_7F786F7B51D9_.wvu.FilterData" localSheetId="0" hidden="1">'AÑO 2015 '!$C$10:$O$38</definedName>
    <definedName name="Z_636B7833_8D9C_4922_82B3_7F786F7B51D9_.wvu.Rows" localSheetId="0" hidden="1">'AÑO 2015 '!#REF!,'AÑO 2015 '!#REF!,'AÑO 2015 '!#REF!,'AÑO 2015 '!#REF!,'AÑO 2015 '!#REF!,'AÑO 2015 '!#REF!,'AÑO 2015 '!#REF!,'AÑO 2015 '!#REF!,'AÑO 2015 '!#REF!,'AÑO 2015 '!#REF!</definedName>
    <definedName name="Z_65189777_4623_4EB4_87BF_4FB461764DB4_.wvu.FilterData" localSheetId="0" hidden="1">'AÑO 2015 '!$C$10:$O$38</definedName>
    <definedName name="Z_664A8919_6FB3_4788_97BD_D7F811785C3C_.wvu.Cols" localSheetId="0" hidden="1">'AÑO 2015 '!$Z:$Z</definedName>
    <definedName name="Z_664A8919_6FB3_4788_97BD_D7F811785C3C_.wvu.FilterData" localSheetId="0" hidden="1">'AÑO 2015 '!$C$10:$O$38</definedName>
    <definedName name="Z_6AE20A66_2146_4E82_BFC2_D82E95D7A45E_.wvu.Cols" localSheetId="0" hidden="1">'AÑO 2015 '!#REF!</definedName>
    <definedName name="Z_6AE20A66_2146_4E82_BFC2_D82E95D7A45E_.wvu.FilterData" localSheetId="0" hidden="1">'AÑO 2015 '!$C$10:$O$38</definedName>
    <definedName name="Z_6AE20A66_2146_4E82_BFC2_D82E95D7A45E_.wvu.Rows" localSheetId="0" hidden="1">'AÑO 2015 '!#REF!,'AÑO 2015 '!#REF!,'AÑO 2015 '!#REF!,'AÑO 2015 '!#REF!,'AÑO 2015 '!#REF!,'AÑO 2015 '!#REF!,'AÑO 2015 '!#REF!,'AÑO 2015 '!#REF!,'AÑO 2015 '!#REF!,'AÑO 2015 '!#REF!,'AÑO 2015 '!#REF!</definedName>
    <definedName name="Z_6C274AF8_1CF3_4E04_B745_3A8E9D65E150_.wvu.FilterData" localSheetId="0" hidden="1">'AÑO 2015 '!$C$10:$O$38</definedName>
    <definedName name="Z_6D07EAEA_D988_4CE1_9BB8_45323A235839_.wvu.FilterData" localSheetId="0" hidden="1">'AÑO 2015 '!$C$10:$O$38</definedName>
    <definedName name="Z_6E00D1B8_D294_4B11_B32B_7F9283D54BF4_.wvu.FilterData" localSheetId="0" hidden="1">'AÑO 2015 '!$C$10:$O$38</definedName>
    <definedName name="Z_6EBC236E_5A97_4A74_B3FD_852072ABC461_.wvu.Cols" localSheetId="0" hidden="1">'AÑO 2015 '!$Z:$Z</definedName>
    <definedName name="Z_6EBC236E_5A97_4A74_B3FD_852072ABC461_.wvu.FilterData" localSheetId="0" hidden="1">'AÑO 2015 '!$C$10:$O$38</definedName>
    <definedName name="Z_6FFCE4A7_F1C0_40FE_BC8E_BDA797C65041_.wvu.FilterData" localSheetId="0" hidden="1">'AÑO 2015 '!$C$10:$O$38</definedName>
    <definedName name="Z_70E0A89E_E444_4514_A724_0BA767928869_.wvu.FilterData" localSheetId="0" hidden="1">'AÑO 2015 '!$C$10:$O$38</definedName>
    <definedName name="Z_79AAF52F_1277_4D66_AFE1_2CAE27FDCB84_.wvu.FilterData" localSheetId="0" hidden="1">'AÑO 2015 '!$C$10:$O$38</definedName>
    <definedName name="Z_7A5DC932_6799_40FB_8ABD_5229C4E10F2E_.wvu.FilterData" localSheetId="0" hidden="1">'AÑO 2015 '!$C$10:$O$38</definedName>
    <definedName name="Z_7E79A9D5_D5C0_409C_B45A_2F57E29B0BC5_.wvu.FilterData" localSheetId="0" hidden="1">'AÑO 2015 '!$C$10:$O$38</definedName>
    <definedName name="Z_7F60AC1C_9C9C_4D15_97C6_213CDA7109A4_.wvu.FilterData" localSheetId="0" hidden="1">'AÑO 2015 '!$C$10:$O$38</definedName>
    <definedName name="Z_84F75B24_8864_4106_AA39_FE50D3FE0B65_.wvu.FilterData" localSheetId="0" hidden="1">'AÑO 2015 '!$C$10:$O$38</definedName>
    <definedName name="Z_8661CE7D_E5B7_40F9_BE1B_177D09391248_.wvu.FilterData" localSheetId="0" hidden="1">'AÑO 2015 '!$C$10:$O$38</definedName>
    <definedName name="Z_86FC8CF4_91AB_41EE_A074_761153B24F31_.wvu.FilterData" localSheetId="0" hidden="1">'AÑO 2015 '!$C$10:$O$38</definedName>
    <definedName name="Z_891123ED_4D35_4801_B7B7_97F657815D29_.wvu.FilterData" localSheetId="0" hidden="1">'AÑO 2015 '!$C$10:$O$38</definedName>
    <definedName name="Z_8B0E5712_8794_4F4B_8D54_248C728F208F_.wvu.Cols" localSheetId="0" hidden="1">'AÑO 2015 '!#REF!,'AÑO 2015 '!#REF!</definedName>
    <definedName name="Z_8B0E5712_8794_4F4B_8D54_248C728F208F_.wvu.FilterData" localSheetId="0" hidden="1">'AÑO 2015 '!$C$10:$O$38</definedName>
    <definedName name="Z_8B0E5712_8794_4F4B_8D54_248C728F208F_.wvu.Rows" localSheetId="0" hidden="1">'AÑO 2015 '!#REF!,'AÑO 2015 '!#REF!,'AÑO 2015 '!#REF!,'AÑO 2015 '!#REF!,'AÑO 2015 '!#REF!,'AÑO 2015 '!#REF!,'AÑO 2015 '!#REF!,'AÑO 2015 '!#REF!,'AÑO 2015 '!#REF!,'AÑO 2015 '!#REF!</definedName>
    <definedName name="Z_8B6609E5_1D45_4716_BD2B_DB577D3874D7_.wvu.FilterData" localSheetId="0" hidden="1">'AÑO 2015 '!$C$10:$O$38</definedName>
    <definedName name="Z_8D75C97A_E612_4E63_A681_BEF61ED931A9_.wvu.FilterData" localSheetId="0" hidden="1">'AÑO 2015 '!$C$10:$O$38</definedName>
    <definedName name="Z_90571395_0214_4598_BAB9_56F7BEC5CE65_.wvu.Cols" localSheetId="0" hidden="1">'AÑO 2015 '!#REF!,'AÑO 2015 '!#REF!</definedName>
    <definedName name="Z_90571395_0214_4598_BAB9_56F7BEC5CE65_.wvu.FilterData" localSheetId="0" hidden="1">'AÑO 2015 '!$C$10:$O$38</definedName>
    <definedName name="Z_90571395_0214_4598_BAB9_56F7BEC5CE65_.wvu.Rows" localSheetId="0" hidden="1">'AÑO 2015 '!#REF!,'AÑO 2015 '!#REF!,'AÑO 2015 '!#REF!,'AÑO 2015 '!#REF!,'AÑO 2015 '!#REF!,'AÑO 2015 '!#REF!,'AÑO 2015 '!#REF!,'AÑO 2015 '!#REF!,'AÑO 2015 '!#REF!,'AÑO 2015 '!#REF!</definedName>
    <definedName name="Z_90D6549F_A6FA_4AF0_850E_28EBC0D1A194_.wvu.FilterData" localSheetId="0" hidden="1">'AÑO 2015 '!$C$10:$O$38</definedName>
    <definedName name="Z_91B8337C_7FCC_447F_A7A4_A9BD6B7ABB1E_.wvu.FilterData" localSheetId="0" hidden="1">'AÑO 2015 '!$C$10:$O$38</definedName>
    <definedName name="Z_91F73CDC_8C37_457B_932E_BB76DBEC8F10_.wvu.FilterData" localSheetId="0" hidden="1">'AÑO 2015 '!$C$10:$O$38</definedName>
    <definedName name="Z_9248C7D8_5ECD_4CFC_986D_C94B9749C71D_.wvu.FilterData" localSheetId="0" hidden="1">'AÑO 2015 '!$C$10:$O$38</definedName>
    <definedName name="Z_9291E7FE_9E88_446D_9C9C_90944F8DEC86_.wvu.FilterData" localSheetId="0" hidden="1">'AÑO 2015 '!$C$10:$O$38</definedName>
    <definedName name="Z_92EDB8A7_D076_45D9_B605_48907CE51BD9_.wvu.FilterData" localSheetId="0" hidden="1">'AÑO 2015 '!$C$10:$O$38</definedName>
    <definedName name="Z_9366E7D3_8438_4B31_BEF3_959BC3E26D35_.wvu.FilterData" localSheetId="0" hidden="1">'AÑO 2015 '!$C$10:$O$38</definedName>
    <definedName name="Z_9608AB6C_4ACF_4220_84AA_98074DB2AA16_.wvu.FilterData" localSheetId="0" hidden="1">'AÑO 2015 '!$C$10:$O$38</definedName>
    <definedName name="Z_965CD229_B8A3_4E6A_8147_59F956F1735F_.wvu.FilterData" localSheetId="0" hidden="1">'AÑO 2015 '!$C$10:$O$38</definedName>
    <definedName name="Z_969D2A4E_EF30_4407_933E_91FE26271A0E_.wvu.Cols" localSheetId="0" hidden="1">'AÑO 2015 '!#REF!,'AÑO 2015 '!#REF!</definedName>
    <definedName name="Z_969D2A4E_EF30_4407_933E_91FE26271A0E_.wvu.Rows" localSheetId="0" hidden="1">'AÑO 2015 '!#REF!,'AÑO 2015 '!#REF!,'AÑO 2015 '!#REF!,'AÑO 2015 '!#REF!,'AÑO 2015 '!#REF!,'AÑO 2015 '!#REF!,'AÑO 2015 '!#REF!,'AÑO 2015 '!#REF!,'AÑO 2015 '!#REF!,'AÑO 2015 '!#REF!</definedName>
    <definedName name="Z_97382386_E442_4193_B9ED_EDC11D8DCD0A_.wvu.FilterData" localSheetId="0" hidden="1">'AÑO 2015 '!$C$10:$O$38</definedName>
    <definedName name="Z_98A4542C_D742_426F_868C_5CD943340448_.wvu.FilterData" localSheetId="0" hidden="1">'AÑO 2015 '!$C$10:$O$38</definedName>
    <definedName name="Z_993AC5F6_DCE9_4ED0_9A95_912A646ACDFE_.wvu.Cols" localSheetId="0" hidden="1">'AÑO 2015 '!$C:$E</definedName>
    <definedName name="Z_993AC5F6_DCE9_4ED0_9A95_912A646ACDFE_.wvu.FilterData" localSheetId="0" hidden="1">'AÑO 2015 '!$C$10:$O$38</definedName>
    <definedName name="Z_9A3B082A_9A46_4409_BD07_00E6B8E160C7_.wvu.FilterData" localSheetId="0" hidden="1">'AÑO 2015 '!$C$10:$O$38</definedName>
    <definedName name="Z_9B68199F_3653_48FA_92B2_9EE06D44A3C1_.wvu.Cols" localSheetId="0" hidden="1">'AÑO 2015 '!$Z:$Z</definedName>
    <definedName name="Z_9B68199F_3653_48FA_92B2_9EE06D44A3C1_.wvu.FilterData" localSheetId="0" hidden="1">'AÑO 2015 '!$C$10:$O$38</definedName>
    <definedName name="Z_9CDA830F_0969_4C91_BDA8_C8AB201F6A5D_.wvu.FilterData" localSheetId="0" hidden="1">'AÑO 2015 '!$C$10:$O$38</definedName>
    <definedName name="Z_9FAE3428_9001_4726_8E3D_46AAC3CAEF96_.wvu.FilterData" localSheetId="0" hidden="1">'AÑO 2015 '!$C$10:$O$38</definedName>
    <definedName name="Z_A1B58597_DB62_4F8B_B513_9F4F8CA88BF3_.wvu.FilterData" localSheetId="0" hidden="1">'AÑO 2015 '!$C$10:$O$38</definedName>
    <definedName name="Z_A3A7D0A3_C051_46BD_B442_5D9F02720A97_.wvu.FilterData" localSheetId="0" hidden="1">'AÑO 2015 '!$C$10:$O$38</definedName>
    <definedName name="Z_A89374E4_2890_40E0_A3B2_8DAADA9E86DA_.wvu.FilterData" localSheetId="0" hidden="1">'AÑO 2015 '!$C$10:$O$38</definedName>
    <definedName name="Z_AB749A32_4CC3_4885_854C_ACB610FE2E81_.wvu.FilterData" localSheetId="0" hidden="1">'AÑO 2015 '!$C$10:$O$38</definedName>
    <definedName name="Z_ADF88135_B5A3_480D_A1DB_B392C484879A_.wvu.FilterData" localSheetId="0" hidden="1">'AÑO 2015 '!$C$10:$O$38</definedName>
    <definedName name="Z_B1232172_73F0_44A3_B811_A1F3B747AE86_.wvu.Cols" localSheetId="0" hidden="1">'AÑO 2015 '!#REF!,'AÑO 2015 '!#REF!</definedName>
    <definedName name="Z_B1232172_73F0_44A3_B811_A1F3B747AE86_.wvu.FilterData" localSheetId="0" hidden="1">'AÑO 2015 '!$C$10:$O$38</definedName>
    <definedName name="Z_B1232172_73F0_44A3_B811_A1F3B747AE86_.wvu.Rows" localSheetId="0" hidden="1">'AÑO 2015 '!#REF!,'AÑO 2015 '!#REF!,'AÑO 2015 '!#REF!,'AÑO 2015 '!#REF!,'AÑO 2015 '!#REF!,'AÑO 2015 '!#REF!,'AÑO 2015 '!#REF!,'AÑO 2015 '!#REF!,'AÑO 2015 '!#REF!,'AÑO 2015 '!#REF!</definedName>
    <definedName name="Z_B1AB4C50_B221_4ED0_9374_6EADFED7CABA_.wvu.FilterData" localSheetId="0" hidden="1">'AÑO 2015 '!$C$10:$O$38</definedName>
    <definedName name="Z_B1E5E276_0E82_4E05_8136_D753C592E9D5_.wvu.FilterData" localSheetId="0" hidden="1">'AÑO 2015 '!$C$10:$O$38</definedName>
    <definedName name="Z_B1EA545F_C4ED_4D24_9D13_3C575475133A_.wvu.FilterData" localSheetId="0" hidden="1">'AÑO 2015 '!$C$10:$O$38</definedName>
    <definedName name="Z_B42AC2D7_C2EC_429A_B775_C5C024E57C5A_.wvu.FilterData" localSheetId="0" hidden="1">'AÑO 2015 '!$C$10:$O$38</definedName>
    <definedName name="Z_B69BEFEB_E86A_48EA_B457_C6A5A4D8169D_.wvu.FilterData" localSheetId="0" hidden="1">'AÑO 2015 '!$C$10:$O$38</definedName>
    <definedName name="Z_B89B5079_C9DD_4FB5_B71F_FA2E67705D3A_.wvu.Cols" localSheetId="0" hidden="1">'AÑO 2015 '!$Z:$Z</definedName>
    <definedName name="Z_B89B5079_C9DD_4FB5_B71F_FA2E67705D3A_.wvu.FilterData" localSheetId="0" hidden="1">'AÑO 2015 '!$C$10:$O$38</definedName>
    <definedName name="Z_B926FDD8_7DF4_4F00_9575_F166C0EB0B80_.wvu.FilterData" localSheetId="0" hidden="1">'AÑO 2015 '!$C$10:$O$38</definedName>
    <definedName name="Z_C0A7EE85_5313_49A6_B39B_47A110FBCCAB_.wvu.FilterData" localSheetId="0" hidden="1">'AÑO 2015 '!$C$10:$O$38</definedName>
    <definedName name="Z_C0FD725B_C955_4BD9_BA64_5A570C1B89E5_.wvu.Cols" localSheetId="0" hidden="1">'AÑO 2015 '!#REF!</definedName>
    <definedName name="Z_C0FD725B_C955_4BD9_BA64_5A570C1B89E5_.wvu.Rows" localSheetId="0" hidden="1">'AÑO 2015 '!#REF!,'AÑO 2015 '!#REF!,'AÑO 2015 '!#REF!,'AÑO 2015 '!#REF!,'AÑO 2015 '!#REF!,'AÑO 2015 '!#REF!,'AÑO 2015 '!#REF!,'AÑO 2015 '!#REF!,'AÑO 2015 '!#REF!,'AÑO 2015 '!#REF!,'AÑO 2015 '!#REF!</definedName>
    <definedName name="Z_C1A55B84_ADBB_4591_AB6F_E306ABBB36AE_.wvu.FilterData" localSheetId="0" hidden="1">'AÑO 2015 '!$C$10:$O$38</definedName>
    <definedName name="Z_C1B155AD_A1C3_48CC_ADE7_F76789DCE3F7_.wvu.FilterData" localSheetId="0" hidden="1">'AÑO 2015 '!$C$10:$O$38</definedName>
    <definedName name="Z_C5309133_B90F_4007_9085_ED1CB1202264_.wvu.FilterData" localSheetId="0" hidden="1">'AÑO 2015 '!$C$10:$O$38</definedName>
    <definedName name="Z_C567DFE0_0BB7_4F06_A0C8_B0964B0AC1BE_.wvu.FilterData" localSheetId="0" hidden="1">'AÑO 2015 '!$C$10:$O$38</definedName>
    <definedName name="Z_C6EF2A43_4D60_4D1F_9D2D_10A22F147C68_.wvu.FilterData" localSheetId="0" hidden="1">'AÑO 2015 '!$C$10:$O$38</definedName>
    <definedName name="Z_C7D4B8A0_99E3_493D_9F4F_A93E124CDA15_.wvu.FilterData" localSheetId="0" hidden="1">'AÑO 2015 '!$C$10:$O$38</definedName>
    <definedName name="Z_C80C47C8_AC23_48F1_B023_1FC799360E96_.wvu.FilterData" localSheetId="0" hidden="1">'AÑO 2015 '!$C$10:$O$38</definedName>
    <definedName name="Z_C83A193A_2C65_445E_AA48_02B4E53E0A46_.wvu.FilterData" localSheetId="0" hidden="1">'AÑO 2015 '!$C$10:$O$38</definedName>
    <definedName name="Z_CC6A0D3B_01A9_4B14_846C_9A1C7A2A68F4_.wvu.FilterData" localSheetId="0" hidden="1">'AÑO 2015 '!$C$10:$O$38</definedName>
    <definedName name="Z_CD708F7A_7EA4_4949_8273_5E692721E006_.wvu.FilterData" localSheetId="0" hidden="1">'AÑO 2015 '!$C$10:$O$38</definedName>
    <definedName name="Z_CEC1368B_3E36_4FC0_99A1_92B9798E0FBF_.wvu.FilterData" localSheetId="0" hidden="1">'AÑO 2015 '!$C$10:$O$38</definedName>
    <definedName name="Z_CF5AABDD_1AF8_4871_9B62_6BDE3594F849_.wvu.Cols" localSheetId="0" hidden="1">'AÑO 2015 '!#REF!,'AÑO 2015 '!#REF!</definedName>
    <definedName name="Z_CF5AABDD_1AF8_4871_9B62_6BDE3594F849_.wvu.FilterData" localSheetId="0" hidden="1">'AÑO 2015 '!$C$10:$O$38</definedName>
    <definedName name="Z_CF5AABDD_1AF8_4871_9B62_6BDE3594F849_.wvu.Rows" localSheetId="0" hidden="1">'AÑO 2015 '!#REF!,'AÑO 2015 '!#REF!,'AÑO 2015 '!#REF!,'AÑO 2015 '!#REF!,'AÑO 2015 '!#REF!,'AÑO 2015 '!#REF!,'AÑO 2015 '!#REF!,'AÑO 2015 '!#REF!,'AÑO 2015 '!#REF!,'AÑO 2015 '!#REF!</definedName>
    <definedName name="Z_D1506079_8E42_466E_87A3_AF8D9AC769B0_.wvu.FilterData" localSheetId="0" hidden="1">'AÑO 2015 '!$C$10:$O$38</definedName>
    <definedName name="Z_D2FFF42F_3891_4FE9_9347_0C030625C659_.wvu.Cols" localSheetId="0" hidden="1">'AÑO 2015 '!$Z:$Z</definedName>
    <definedName name="Z_D2FFF42F_3891_4FE9_9347_0C030625C659_.wvu.FilterData" localSheetId="0" hidden="1">'AÑO 2015 '!$C$10:$O$38</definedName>
    <definedName name="Z_D3AEB9A1_4D33_43CB_8771_B703FD4BA570_.wvu.FilterData" localSheetId="0" hidden="1">'AÑO 2015 '!$C$10:$O$38</definedName>
    <definedName name="Z_D802F897_A0A2_48A6_A6C5_71A6DEAA7C67_.wvu.FilterData" localSheetId="0" hidden="1">'AÑO 2015 '!$C$10:$O$38</definedName>
    <definedName name="Z_D8F24908_DA2F_4ACF_B9FD_E15C6BDDADC2_.wvu.FilterData" localSheetId="0" hidden="1">'AÑO 2015 '!$C$10:$O$38</definedName>
    <definedName name="Z_D9943B78_EC98_4996_AEDB_ACACCBDAA57D_.wvu.FilterData" localSheetId="0" hidden="1">'AÑO 2015 '!$C$10:$O$38</definedName>
    <definedName name="Z_DA117F1B_B068_45EE_BF47_99C64295494E_.wvu.FilterData" localSheetId="0" hidden="1">'AÑO 2015 '!$C$10:$O$38</definedName>
    <definedName name="Z_DAA36CDD_6980_422D_9DBF_6652FC0A09A8_.wvu.FilterData" localSheetId="0" hidden="1">'AÑO 2015 '!$C$10:$O$38</definedName>
    <definedName name="Z_DCF8F2F5_5918_4129_A36B_8731FE84744B_.wvu.FilterData" localSheetId="0" hidden="1">'AÑO 2015 '!$C$10:$O$38</definedName>
    <definedName name="Z_DED5A288_27C3_4FB2_990A_2893E25F477A_.wvu.FilterData" localSheetId="0" hidden="1">'AÑO 2015 '!$C$10:$O$38</definedName>
    <definedName name="Z_DFFB067C_E89D_4C7C_9636_8486F2988620_.wvu.Cols" localSheetId="0" hidden="1">'AÑO 2015 '!$Z:$Z</definedName>
    <definedName name="Z_DFFB067C_E89D_4C7C_9636_8486F2988620_.wvu.FilterData" localSheetId="0" hidden="1">'AÑO 2015 '!$C$10:$O$38</definedName>
    <definedName name="Z_E032FFA4_AB4C_4633_8D1F_F5FEF4E264F6_.wvu.FilterData" localSheetId="0" hidden="1">'AÑO 2015 '!$C$10:$O$38</definedName>
    <definedName name="Z_E12D5B08_1BBF_469B_BA66_480D2106588B_.wvu.FilterData" localSheetId="0" hidden="1">'AÑO 2015 '!$C$10:$O$38</definedName>
    <definedName name="Z_E4C17F3A_0D4A_46C4_9F5E_7CCB01AA8652_.wvu.FilterData" localSheetId="0" hidden="1">'AÑO 2015 '!$C$10:$O$38</definedName>
    <definedName name="Z_E61A6CC9_7512_40C0_82EE_470551A829BA_.wvu.FilterData" localSheetId="0" hidden="1">'AÑO 2015 '!$C$10:$O$38</definedName>
    <definedName name="Z_E6716F0C_4305_4F91_B72C_6CB560E40370_.wvu.FilterData" localSheetId="0" hidden="1">'AÑO 2015 '!$C$10:$O$38</definedName>
    <definedName name="Z_E702C83E_26E5_49AF_9074_B71BF2D7E45D_.wvu.FilterData" localSheetId="0" hidden="1">'AÑO 2015 '!$C$10:$O$38</definedName>
    <definedName name="Z_E81DB5AF_2D9C_46E6_8EC3_FBD7D22D173B_.wvu.FilterData" localSheetId="0" hidden="1">'AÑO 2015 '!$C$10:$O$38</definedName>
    <definedName name="Z_E8697FFF_BF7E_44AA_8DEF_38B62D515F08_.wvu.FilterData" localSheetId="0" hidden="1">'AÑO 2015 '!$C$10:$O$38</definedName>
    <definedName name="Z_E9DC6D9B_3A29_4242_862F_24EEAF9AA4D9_.wvu.FilterData" localSheetId="0" hidden="1">'AÑO 2015 '!$C$10:$O$38</definedName>
    <definedName name="Z_EBC78784_A8E3_4F20_8237_A45FE31AC802_.wvu.FilterData" localSheetId="0" hidden="1">'AÑO 2015 '!$C$10:$O$38</definedName>
    <definedName name="Z_EC407AAB_EBDF_48B3_88B8_32B2D2CEB937_.wvu.FilterData" localSheetId="0" hidden="1">'AÑO 2015 '!$C$10:$O$38</definedName>
    <definedName name="Z_F0214AAB_8664_4B58_A53B_677965E0CFE5_.wvu.FilterData" localSheetId="0" hidden="1">'AÑO 2015 '!$C$10:$O$38</definedName>
    <definedName name="Z_F167300E_39E1_487E_8E1C_6AF7D14A0C72_.wvu.FilterData" localSheetId="0" hidden="1">'AÑO 2015 '!$C$10:$O$38</definedName>
    <definedName name="Z_F1879733_5A43_461A_BB2F_E6015BF533A5_.wvu.FilterData" localSheetId="0" hidden="1">'AÑO 2015 '!$C$10:$O$38</definedName>
    <definedName name="Z_F21A0460_1E11_42BF_AF42_668E59CAA92D_.wvu.FilterData" localSheetId="0" hidden="1">'AÑO 2015 '!$C$10:$O$38</definedName>
    <definedName name="Z_F2C1E23E_1A01_4CCE_A26A_2A924D793F62_.wvu.FilterData" localSheetId="0" hidden="1">'AÑO 2015 '!$C$10:$O$38</definedName>
    <definedName name="Z_F2C5411B_D455_450B_8778_C62C61E474AC_.wvu.FilterData" localSheetId="0" hidden="1">'AÑO 2015 '!$C$10:$O$38</definedName>
    <definedName name="Z_F4190818_5067_4DEE_9694_B4F2CBF301F9_.wvu.FilterData" localSheetId="0" hidden="1">'AÑO 2015 '!$C$10:$O$38</definedName>
    <definedName name="Z_F81CC276_8B1E_49AA_9880_074B7C603F7B_.wvu.FilterData" localSheetId="0" hidden="1">'AÑO 2015 '!$C$10:$O$38</definedName>
    <definedName name="Z_F84CBD43_D53B_40B8_94CC_8AF777811EA9_.wvu.Cols" localSheetId="0" hidden="1">'AÑO 2015 '!#REF!</definedName>
    <definedName name="Z_F84CBD43_D53B_40B8_94CC_8AF777811EA9_.wvu.FilterData" localSheetId="0" hidden="1">'AÑO 2015 '!$C$10:$O$38</definedName>
    <definedName name="Z_F84CBD43_D53B_40B8_94CC_8AF777811EA9_.wvu.Rows" localSheetId="0" hidden="1">'AÑO 2015 '!#REF!,'AÑO 2015 '!#REF!,'AÑO 2015 '!#REF!,'AÑO 2015 '!#REF!,'AÑO 2015 '!#REF!,'AÑO 2015 '!#REF!,'AÑO 2015 '!#REF!,'AÑO 2015 '!#REF!,'AÑO 2015 '!#REF!,'AÑO 2015 '!#REF!,'AÑO 2015 '!#REF!</definedName>
    <definedName name="Z_FC7C5759_3608_4922_BA31_C0F2640C0518_.wvu.FilterData" localSheetId="0" hidden="1">'AÑO 2015 '!$C$10:$O$38</definedName>
    <definedName name="Z_FF833B63_B594_4E00_B872_88529C5DB5E7_.wvu.FilterData" localSheetId="0" hidden="1">'AÑO 2015 '!$C$10:$O$38</definedName>
  </definedNames>
  <calcPr fullCalcOnLoad="1"/>
</workbook>
</file>

<file path=xl/comments1.xml><?xml version="1.0" encoding="utf-8"?>
<comments xmlns="http://schemas.openxmlformats.org/spreadsheetml/2006/main">
  <authors>
    <author>Lina</author>
    <author>LG</author>
  </authors>
  <commentList>
    <comment ref="V12" authorId="0">
      <text>
        <r>
          <rPr>
            <sz val="9"/>
            <rFont val="Tahoma"/>
            <family val="2"/>
          </rPr>
          <t>AVANCE PORCENTUAL DE ACUERDO AL CÁLCULO DEL INDICADOR CLAVE DE RENDIMIENTO DE LA ACTIVIDAD</t>
        </r>
      </text>
    </comment>
    <comment ref="Y12" authorId="0">
      <text>
        <r>
          <rPr>
            <sz val="9"/>
            <rFont val="Tahoma"/>
            <family val="2"/>
          </rPr>
          <t>CUMPLIMIENTO DE LA TAREA DENTRO DEL PLAZO ESTABLECIDO Y GRADO DE AVANCE DE LA ACTIVIDAD.. REALIZADO POR CADA UNO DE LOS RESPONSABLES Y POSTERIOMENTE POR LA OFICINA DE PLANEACIÓN Y SISTEMAS. SE HACE A NIVEL DESCRIPTIVO</t>
        </r>
        <r>
          <rPr>
            <sz val="9"/>
            <rFont val="Tahoma"/>
            <family val="2"/>
          </rPr>
          <t xml:space="preserve">
</t>
        </r>
      </text>
    </comment>
    <comment ref="F81" authorId="1">
      <text>
        <r>
          <rPr>
            <b/>
            <sz val="9"/>
            <rFont val="Tahoma"/>
            <family val="2"/>
          </rPr>
          <t>LG:</t>
        </r>
        <r>
          <rPr>
            <sz val="9"/>
            <rFont val="Tahoma"/>
            <family val="2"/>
          </rPr>
          <t xml:space="preserve">
LG:
Se tiene programada 1 transferencias xa 30 de junio</t>
        </r>
      </text>
    </comment>
    <comment ref="E93" authorId="1">
      <text>
        <r>
          <rPr>
            <b/>
            <sz val="9"/>
            <rFont val="Tahoma"/>
            <family val="2"/>
          </rPr>
          <t>LG:</t>
        </r>
        <r>
          <rPr>
            <sz val="9"/>
            <rFont val="Tahoma"/>
            <family val="2"/>
          </rPr>
          <t xml:space="preserve">
EMPLEADOS DE PLANTA Y EL JEFE DE LA OFICINA</t>
        </r>
      </text>
    </comment>
    <comment ref="F97" authorId="1">
      <text>
        <r>
          <rPr>
            <b/>
            <sz val="9"/>
            <rFont val="Tahoma"/>
            <family val="2"/>
          </rPr>
          <t>LG:</t>
        </r>
        <r>
          <rPr>
            <sz val="9"/>
            <rFont val="Tahoma"/>
            <family val="2"/>
          </rPr>
          <t xml:space="preserve">
Se programo transferencia para el 30 de abril
 </t>
        </r>
      </text>
    </comment>
    <comment ref="G97" authorId="1">
      <text>
        <r>
          <rPr>
            <b/>
            <sz val="9"/>
            <rFont val="Tahoma"/>
            <family val="2"/>
          </rPr>
          <t>LG:</t>
        </r>
        <r>
          <rPr>
            <sz val="9"/>
            <rFont val="Tahoma"/>
            <family val="2"/>
          </rPr>
          <t xml:space="preserve">
Se programo transferencia para el 1 de octubre
 </t>
        </r>
      </text>
    </comment>
    <comment ref="F114" authorId="1">
      <text>
        <r>
          <rPr>
            <b/>
            <sz val="9"/>
            <rFont val="Tahoma"/>
            <family val="2"/>
          </rPr>
          <t>LG:</t>
        </r>
        <r>
          <rPr>
            <sz val="9"/>
            <rFont val="Tahoma"/>
            <family val="2"/>
          </rPr>
          <t xml:space="preserve">
Se programo transferencia para el 26 de enero</t>
        </r>
      </text>
    </comment>
    <comment ref="F161" authorId="1">
      <text>
        <r>
          <rPr>
            <b/>
            <sz val="9"/>
            <rFont val="Tahoma"/>
            <family val="2"/>
          </rPr>
          <t>LG:</t>
        </r>
        <r>
          <rPr>
            <sz val="9"/>
            <rFont val="Tahoma"/>
            <family val="2"/>
          </rPr>
          <t xml:space="preserve">
Se programo transferencia para el 27 de febrero y 26 de junio
</t>
        </r>
      </text>
    </comment>
    <comment ref="G161" authorId="1">
      <text>
        <r>
          <rPr>
            <b/>
            <sz val="28"/>
            <rFont val="Tahoma"/>
            <family val="2"/>
          </rPr>
          <t>LG:</t>
        </r>
        <r>
          <rPr>
            <sz val="28"/>
            <rFont val="Tahoma"/>
            <family val="2"/>
          </rPr>
          <t xml:space="preserve">
Se programo transferencia para el 30 de Octubre
 </t>
        </r>
      </text>
    </comment>
    <comment ref="G218" authorId="1">
      <text>
        <r>
          <rPr>
            <b/>
            <sz val="9"/>
            <rFont val="Tahoma"/>
            <family val="2"/>
          </rPr>
          <t>LG:</t>
        </r>
        <r>
          <rPr>
            <sz val="9"/>
            <rFont val="Tahoma"/>
            <family val="2"/>
          </rPr>
          <t xml:space="preserve">
Se tiene programada 1 transferencias xa 04 de diciembre </t>
        </r>
      </text>
    </comment>
    <comment ref="G69" authorId="1">
      <text>
        <r>
          <rPr>
            <b/>
            <sz val="9"/>
            <rFont val="Tahoma"/>
            <family val="2"/>
          </rPr>
          <t>LG:</t>
        </r>
        <r>
          <rPr>
            <sz val="9"/>
            <rFont val="Tahoma"/>
            <family val="2"/>
          </rPr>
          <t xml:space="preserve">
Se tiene programada  transferencias xa el 13 de noviembre</t>
        </r>
      </text>
    </comment>
    <comment ref="F70" authorId="1">
      <text>
        <r>
          <rPr>
            <b/>
            <sz val="9"/>
            <rFont val="Tahoma"/>
            <family val="2"/>
          </rPr>
          <t>LG:</t>
        </r>
        <r>
          <rPr>
            <sz val="9"/>
            <rFont val="Tahoma"/>
            <family val="2"/>
          </rPr>
          <t xml:space="preserve">
Se tiene programada 1 transferencia xa 15 de enero</t>
        </r>
      </text>
    </comment>
    <comment ref="F22" authorId="1">
      <text>
        <r>
          <rPr>
            <b/>
            <sz val="22"/>
            <rFont val="Tahoma"/>
            <family val="2"/>
          </rPr>
          <t>LG: 
S</t>
        </r>
        <r>
          <rPr>
            <sz val="22"/>
            <rFont val="Tahoma"/>
            <family val="2"/>
          </rPr>
          <t>e programo transferencia para el 12 de junio</t>
        </r>
        <r>
          <rPr>
            <sz val="9"/>
            <rFont val="Tahoma"/>
            <family val="2"/>
          </rPr>
          <t xml:space="preserve">
</t>
        </r>
      </text>
    </comment>
    <comment ref="G22" authorId="1">
      <text>
        <r>
          <rPr>
            <b/>
            <sz val="24"/>
            <rFont val="Tahoma"/>
            <family val="2"/>
          </rPr>
          <t>LG:
Se programo transferencia para el 14 de agosto y 27 de noviembre</t>
        </r>
      </text>
    </comment>
    <comment ref="F23" authorId="1">
      <text>
        <r>
          <rPr>
            <b/>
            <sz val="9"/>
            <rFont val="Tahoma"/>
            <family val="2"/>
          </rPr>
          <t>LG:</t>
        </r>
        <r>
          <rPr>
            <sz val="9"/>
            <rFont val="Tahoma"/>
            <family val="2"/>
          </rPr>
          <t xml:space="preserve">
se programo transferencia para el 15 de abril
</t>
        </r>
      </text>
    </comment>
    <comment ref="F42" authorId="1">
      <text>
        <r>
          <rPr>
            <b/>
            <sz val="9"/>
            <rFont val="Tahoma"/>
            <family val="2"/>
          </rPr>
          <t xml:space="preserve">LG:
Se programo transferencia para el 07 de mayo </t>
        </r>
      </text>
    </comment>
    <comment ref="G42" authorId="1">
      <text>
        <r>
          <rPr>
            <b/>
            <sz val="9"/>
            <rFont val="Tahoma"/>
            <family val="2"/>
          </rPr>
          <t>Se programo transferencia para el 19 de octubre</t>
        </r>
      </text>
    </comment>
    <comment ref="G43" authorId="1">
      <text>
        <r>
          <rPr>
            <b/>
            <sz val="9"/>
            <rFont val="Tahoma"/>
            <family val="2"/>
          </rPr>
          <t xml:space="preserve"> LG:</t>
        </r>
        <r>
          <rPr>
            <sz val="9"/>
            <rFont val="Tahoma"/>
            <family val="2"/>
          </rPr>
          <t xml:space="preserve">
</t>
        </r>
        <r>
          <rPr>
            <sz val="15"/>
            <rFont val="Tahoma"/>
            <family val="2"/>
          </rPr>
          <t>Se programo transferencia para el 11 de diciembre</t>
        </r>
        <r>
          <rPr>
            <sz val="9"/>
            <rFont val="Tahoma"/>
            <family val="2"/>
          </rPr>
          <t xml:space="preserve">
 </t>
        </r>
      </text>
    </comment>
    <comment ref="G203" authorId="1">
      <text>
        <r>
          <rPr>
            <b/>
            <sz val="9"/>
            <rFont val="Tahoma"/>
            <family val="2"/>
          </rPr>
          <t>LG:</t>
        </r>
        <r>
          <rPr>
            <sz val="9"/>
            <rFont val="Tahoma"/>
            <family val="2"/>
          </rPr>
          <t xml:space="preserve">
Se tiene programada 1 transferencias xa 04 de diciembre</t>
        </r>
      </text>
    </comment>
    <comment ref="F204" authorId="1">
      <text>
        <r>
          <rPr>
            <b/>
            <sz val="9"/>
            <rFont val="Tahoma"/>
            <family val="2"/>
          </rPr>
          <t>LG:</t>
        </r>
        <r>
          <rPr>
            <sz val="9"/>
            <rFont val="Tahoma"/>
            <family val="2"/>
          </rPr>
          <t xml:space="preserve">
Se tiene programada 1 transferencias xa 23 de enero
</t>
        </r>
      </text>
    </comment>
    <comment ref="F243" authorId="1">
      <text>
        <r>
          <rPr>
            <b/>
            <sz val="9"/>
            <rFont val="Tahoma"/>
            <family val="2"/>
          </rPr>
          <t>LG:SE PROGRAMO  TRANSFERENCIAS ASI:</t>
        </r>
        <r>
          <rPr>
            <sz val="9"/>
            <rFont val="Tahoma"/>
            <family val="2"/>
          </rPr>
          <t xml:space="preserve">
GIT DE CONTABILIDAD: 15 DE MAYO GIT DE TESORERIA: 24 DE ABRIL 
FINANCIERA: 30 DE JUNIO</t>
        </r>
      </text>
    </comment>
    <comment ref="G243" authorId="1">
      <text>
        <r>
          <rPr>
            <b/>
            <sz val="9"/>
            <rFont val="Tahoma"/>
            <family val="2"/>
          </rPr>
          <t>LG: SE PROGRAMO TRANSFERENCIAS ASI:</t>
        </r>
        <r>
          <rPr>
            <sz val="9"/>
            <rFont val="Tahoma"/>
            <family val="2"/>
          </rPr>
          <t xml:space="preserve">
GIT DE CONTABILIDAD: 30 DE SEPTIEMBRE
GIT DE TESORERIA: 24 DE JULIO Y 20 DE NOVIEMBRE 
</t>
        </r>
      </text>
    </comment>
    <comment ref="F176" authorId="1">
      <text>
        <r>
          <rPr>
            <b/>
            <sz val="9"/>
            <rFont val="Tahoma"/>
            <family val="2"/>
          </rPr>
          <t>Lg :</t>
        </r>
        <r>
          <rPr>
            <sz val="9"/>
            <rFont val="Tahoma"/>
            <family val="2"/>
          </rPr>
          <t xml:space="preserve">
se programo transferencia para el 19 de mayo y 22 de junio </t>
        </r>
      </text>
    </comment>
  </commentList>
</comments>
</file>

<file path=xl/sharedStrings.xml><?xml version="1.0" encoding="utf-8"?>
<sst xmlns="http://schemas.openxmlformats.org/spreadsheetml/2006/main" count="3392" uniqueCount="986">
  <si>
    <t xml:space="preserve">SISTEMA INTEGRAL DE GESTIÓN (MECI - CALIDAD) </t>
  </si>
  <si>
    <t>FONDO DE PASIVO SOCIAL DE FERROCARRILES NACIONALES DE COLOMBIA</t>
  </si>
  <si>
    <t>PROCESO</t>
  </si>
  <si>
    <t xml:space="preserve">ACTIVIDAD </t>
  </si>
  <si>
    <t>PRODUCTOS(METAS)</t>
  </si>
  <si>
    <t>GRUPO(S) RESPONSABLE(S)</t>
  </si>
  <si>
    <t>RANGO DE CALIFICACIÓN</t>
  </si>
  <si>
    <t>SEMESTRE I</t>
  </si>
  <si>
    <t>SEMESTRE II</t>
  </si>
  <si>
    <t>NOMBRE DEL INDICADOR</t>
  </si>
  <si>
    <t>FORMULA DEL INDICADOR</t>
  </si>
  <si>
    <t>META</t>
  </si>
  <si>
    <t>INSATISFACTORIO</t>
  </si>
  <si>
    <t>MINIMO</t>
  </si>
  <si>
    <t>ACEPTABLE</t>
  </si>
  <si>
    <t>SATISFACTORIO</t>
  </si>
  <si>
    <t xml:space="preserve">POLITICA ASOCIADA MODELO INTEGRADO DE PLANEACIÓN Y GESTIÓN </t>
  </si>
  <si>
    <t xml:space="preserve">FORMATO PLAN DE ACCION  </t>
  </si>
  <si>
    <t>ESDESOPSFO03</t>
  </si>
  <si>
    <t>No</t>
  </si>
  <si>
    <t>OBJETIVO ESTRATÉGICO FPS</t>
  </si>
  <si>
    <t>VERSIÓN: 6,0</t>
  </si>
  <si>
    <t>CODIGO:  ESDESOPSFO03</t>
  </si>
  <si>
    <t>REPRESENTANTE LEGAL:JAIME LUIS LACOUTURE PEÑALOZA</t>
  </si>
  <si>
    <t>FORMULACION PLAN DE ACCIÓN 2015</t>
  </si>
  <si>
    <t>PERIODO A REPORTAR: AVANCE I SEMESTRE</t>
  </si>
  <si>
    <t>NUMERADOR</t>
  </si>
  <si>
    <t>DENOMINADOR</t>
  </si>
  <si>
    <t>RESULTADO</t>
  </si>
  <si>
    <t>%META (RESULTADO DEL INDICADOR / META)*100</t>
  </si>
  <si>
    <t>RANGO DE CALIFICACION</t>
  </si>
  <si>
    <t>SEGUIMIENTO (Análisis de Resultados)</t>
  </si>
  <si>
    <t>VERIFICACIÓN GRUPO DE TRABAJO DE CONTROL INTERNO</t>
  </si>
  <si>
    <t>FECHA DE ACTUALIZACIÓN:  JUNIO 28 DE 2013</t>
  </si>
  <si>
    <t xml:space="preserve"> PROCESO GESTIÓN COBRO</t>
  </si>
  <si>
    <t>FORTALECER LA ADMINISTRACIÓN DE LOS BIENES DE LA ENTIDAD Y LA ÓPTIMA GESTIÓN DE LOS RECURSOS.</t>
  </si>
  <si>
    <t>REALIZAR LA GESTIÓN DE COBRO A LOS ENTES TERRITORIALES Y NACIONALES POR CONCEPTO DE CUOTAS PARTES FCN Y PROSOCIAL</t>
  </si>
  <si>
    <t>% De cobros tramitados por concepto de cuotas partes.</t>
  </si>
  <si>
    <t xml:space="preserve">Profesional IV, III, I </t>
  </si>
  <si>
    <t>% de cuentas Gestionadas por cuotas partes</t>
  </si>
  <si>
    <t>(Nº de cuentas Gestionadas por cuotas partes/  Total de cuentas por cobrar de cuotas partes)*100</t>
  </si>
  <si>
    <t>&lt;50</t>
  </si>
  <si>
    <t>&gt;=50 ; &lt;70</t>
  </si>
  <si>
    <t>&gt;=70 ; &lt;95</t>
  </si>
  <si>
    <t>&gt;=95 ; &lt;=100</t>
  </si>
  <si>
    <t xml:space="preserve">Durante el I semestre de 2015,  se gestionaron 286 cobros por cuotas partes (FPS: 234 y PROSOCIAL: 52), frente a un total de  286  cuentas por cobrar de cuotas partes . La evidencia se encuentra en los expedientes virtuales del proceso gestión de cobro en el aplicativo ORFEO, TRD, serie 201540502601.  </t>
  </si>
  <si>
    <t>REALIZAR LA GESTIÓN DE COBRO A PERSONAS NATURALES Y JURÍDICAS EN ESTADO DE MOROSIDAD, POR CONCEPTO DE ARRENDAMIENTO DE BIENES MUEBLES E INMUEBLES.</t>
  </si>
  <si>
    <t>% De cobros tramitados por concepto de bienes muebles e inmuebles.</t>
  </si>
  <si>
    <t xml:space="preserve">Profesional </t>
  </si>
  <si>
    <t>% de deudores en mora gestionados por concepto de arrendamiento de bienes muebles e inmuebles.</t>
  </si>
  <si>
    <t>(Nº de deudores en mora gestionados por arrendamiento de bienes muebles e inmuebles / Total de deudores en morosidad) *100.</t>
  </si>
  <si>
    <t>N/A</t>
  </si>
  <si>
    <t>No aplica para el I semestre de 2015, por cuanto no resultaron deudores en mora, razón por la cual no hubo agotamiento de cobro persuasivo por este concepto. La evidencia se encuentra en el SIIF.</t>
  </si>
  <si>
    <t>REALIZAR LA GESTIÓN DE COBRO A LOS APORTANTES MOROSOS DEL SGSSS .</t>
  </si>
  <si>
    <t>% De cobros tramitados por concepto de aportes al SGSSS en mora.</t>
  </si>
  <si>
    <t xml:space="preserve">% de aportantes morosos del SGSSS, gestionados. </t>
  </si>
  <si>
    <t>(Nº de aportantes morosos del SGSSS gestionados / Total de aportantes en morosidad) *100.</t>
  </si>
  <si>
    <t xml:space="preserve"> Durante el  I semestre de 2015, se gestionaron 282 aportantes morosos del SGSSS frente 282 aportantes en morosidad.  La evidencia se encuentra en la carpeta No. 405 26 06. </t>
  </si>
  <si>
    <t>PRESENTAR LOS RECOBROS  AL FOSYGA   (NO POS), POR FALLOS DE TUTELA Y/0 COMITÉ TÉCNICO CIENTÍFICO-CTC.</t>
  </si>
  <si>
    <t>% De recobros tramitados ante el FOSYGA por concepto de suministros NO POS (CTC Y TUTELAS).</t>
  </si>
  <si>
    <t>% Recobros al FOSYGA</t>
  </si>
  <si>
    <t>(No. recobros presentados al FOSYGA/ Total recobros  a tramitar) *100.</t>
  </si>
  <si>
    <t xml:space="preserve">Durante el I semestre de 2015, se presentaron 95 recobros al FOSYGA , frente a un total de 95 recobros a tramitar.   La evidencia se encuentra en la carpeta No. 405 26 04. </t>
  </si>
  <si>
    <t>PROYECTAR ACTOS ADMINISTRATIVOS PARA EL PAGO DE CUOTAS PARTES  DE FCN Y PROSOCIAL.</t>
  </si>
  <si>
    <t>% De actos administrativos realizados para pago de cuotas partes.</t>
  </si>
  <si>
    <t>Gestión para pago de cuotas partes</t>
  </si>
  <si>
    <t>(No. De actos administrativos realizados /Total de cuentas a pagar) * 100</t>
  </si>
  <si>
    <t>Durante el I semestre de 2015, se realizaron 43 actos administrativos, frente a 43 cuentas por pagar.  La evidencia se encuentra en el formato FORMATO PARA SOLICITUD DE CDP - CUOTAS PARTES  POR PAGAR CODIGO:APGCBSFIFO01.</t>
  </si>
  <si>
    <t>SER MODELO DE GESTIÓN PÚBLICA EN EL SECTOR SOCIAL</t>
  </si>
  <si>
    <t>EFICIENCIA ADMINISTRATIVA</t>
  </si>
  <si>
    <t>PROYECTAR y TRAMITAR LOS REQUERIMIENTOS Y/O RECURSOS A INTERPONER ANTE ACREEDORES Y DEUDORES POR CONCEPTO DE CUOTAS PARTES.Y ANTE LOS APORTANTES MOROSOS DEL SGSSS.</t>
  </si>
  <si>
    <t>% De requerimientos y/o recursos a responder y/o interponer.</t>
  </si>
  <si>
    <t>Sustentación de Requerimientos y/o Interposiciòn de Recursos</t>
  </si>
  <si>
    <t>(No. de requerimientos a sustentar o recursos a interponer / Total de requerimientos radicados) *100.</t>
  </si>
  <si>
    <t xml:space="preserve">Durante el I semestre de 2015, se sustentaron o interpusieron 101 requerimientos a sustentar o recursos a interponer (73 de acredores, 15 de deudores y 13 paz y salvos), frente a un total de 101 requerimientos radicados.  La evidencia se encuentra en: 1: Hoja de trabajo SOLICITUDES Y REQUERIMIENTOS y; 2: Carpeta No 405 26 06..
</t>
  </si>
  <si>
    <t>ACTUALIZAR LA DOCUMENTACIÓN  DEL SISTEMA INTEGRAL DE GESTIÓN GENERADA POR EL  PROCESO, SUSCEPTIBLE DE MODIFICACIONES  (PROCEDIMIENTOS, GUÍAS, INSTRUCTIVOS, FORMATOS).</t>
  </si>
  <si>
    <t>Porcentaje de documentos modificados del proceso durante el semestre</t>
  </si>
  <si>
    <t>Actualizaciones de Documentación</t>
  </si>
  <si>
    <t>Nº de documentos actualizados / Nº de  documentos a actualizar durante el semestre</t>
  </si>
  <si>
    <t>Durante el I semestre de 2015, se adelantó el 40% de la modificación del documento: Procedimiento APGCBSFIPT01  RECOBROS AL FOSYGA, (realizando su presentación, revisión técnica y transversalidad), frente a 1documento a actualizar.  La evidencia se encuentra en el memorando de solicitud GCO-20154200041113 del 11 de Junio de 2015  a la Oficina Asesora de Planeación y Sistemas, para su presentación ante el Comité respectivo.  No obstante, en este lapso de tiempo, surgió normatividad en la Ley del Plan (1753 de 2015), que afecta significativamente el proceso, lo que se encuentra en ajustes.</t>
  </si>
  <si>
    <t>IMPLEMENTAR EL PLAN DE MEJORAMIENTO DEL PROCESO, COMO RESULTADO DE SU AUTOEVALUACIÓN Y LAS AUDITORIAS PRACTICADAS AL PROCESO.</t>
  </si>
  <si>
    <t>Ejecutar el 100% de las acciones de mejora (correctivas y preventivas) del plan de mejoramiento y plan de manejo de riesgos del proceso  programadas .</t>
  </si>
  <si>
    <t>Ejecutar el 100% de las acciones de mejora (correctivas y preventivas) del plan de mejoramiento y plan de manejo de riesgos del proceso.</t>
  </si>
  <si>
    <t>Ejecución del Plan de Mejoramiento y Plan de Manejo de Riesgos del proceso Seguimiento y Evaluación Independiente</t>
  </si>
  <si>
    <t>No de acciones de mejora ejecutadas oportunamente / No de acciones de mejora documentadas.</t>
  </si>
  <si>
    <t>Durante el I semestre de 2015, se realizaron 1.4 acciones de mejora ejecutadas oportunamente (Redefinición de 1 meta en PMI y 0.40 meta en PMR), frente a 2 acciones de mejora documentadas.  La evidencia se encuentra en los planes de mejoramiento y manejo de riesgos.</t>
  </si>
  <si>
    <t>DOCUMENTAR OPORTUNAMENTE LAS ACCIONES DE MEJORA (ACCIONES PREVENTIVAS  Y ACCIONES CORRECTIVAS).</t>
  </si>
  <si>
    <t>Presentar oportunamente la documentación de acciones de mejora (acciones preventivas y acciones correctivas).</t>
  </si>
  <si>
    <t>Oportunidad en la documentación de acciones de mejora.</t>
  </si>
  <si>
    <t>No de acciones de mejora documentatas oportunamente/ No acciones de mejora identificadas en el semestre.</t>
  </si>
  <si>
    <t xml:space="preserve">No aplica para el I semestre de 2015, por cuanto no se identificaron acciones de mejora durante el semestre.  La evidencia se encuentra en el informe de auditoría No 10 de 17-feb-15 y, en los planes de manejo de riesgos y de mejoramiento. </t>
  </si>
  <si>
    <t>MANTENER UN SISTEMA DE INFORMACIÓN EN LÍNEA CONFIABLE PARA TODOS LOS USUARIOS DEL FPS Y CIUDADANOS, QUE PERMITA UNA RETROALIMENTACIÓN CONSTANTE</t>
  </si>
  <si>
    <t>DESARROLLAR LOS PRODUCTOS PARA ORGANIZAR Y ADMINISTRAR  EL ARCHIVO DE GESTIÓN.</t>
  </si>
  <si>
    <t>1). Realizar la transferencia  de las carpetas al archivo central según lo establecido en el cronograma de transferencia documental de la presente vigencia.</t>
  </si>
  <si>
    <t>Auxiliar Administrativo</t>
  </si>
  <si>
    <t xml:space="preserve">Gestión documental </t>
  </si>
  <si>
    <t>(No. De Productos realizados dentro de oportunidad /Total de productos programados) * 100</t>
  </si>
  <si>
    <t xml:space="preserve">Durante el I semestre de 2015, se realizó  1  producto, frente a 1 producto programado.  La evidencia se encuentra en la carpeta No. 400 21 03.  </t>
  </si>
  <si>
    <t>REALIZAR LA EVALUACIÓN  DEL DESEMPEÑO LABORAL DE LOS SERVIDORES DE CARRERA ADMINISTRATIVA, DEL NIVEL ASESOR Y DIRECTIVO, EN PERIODOS DE PRUEBA SEGÚN METODOLOGÍA Y PLAZOS ESTABLECIDOS EN LAS NORMAS INTERNAS Y EXTERNAS.</t>
  </si>
  <si>
    <t xml:space="preserve">100% Compromisos Laborales Concertados en Término
</t>
  </si>
  <si>
    <t xml:space="preserve">100% Compromisos Laborales Concertados en Término si se requieren
</t>
  </si>
  <si>
    <t>Coordinadora Grupo Interno de Trabajo de Presupuesto y Gestión de Cobro</t>
  </si>
  <si>
    <t>Cumplimiento Evaluación Desempeño Laboral</t>
  </si>
  <si>
    <t>No. DE compromisos laborales concertados en  término y radicados en GTH/ No. De compromisos laborales a concertar</t>
  </si>
  <si>
    <t xml:space="preserve">No aplica para el I semestre de 2015, por cuanto los funcionarios que hacen parte de este proceso no están sujetos a concertar compromisos. </t>
  </si>
  <si>
    <t>100% Evaluaciones Desempeño Realizadas en Término</t>
  </si>
  <si>
    <t>No. De evaluaciones desempeño realizadas en  término y radicadas en GTH / No. De evaluaciones desempeño a realizar</t>
  </si>
  <si>
    <t>No aplica para el I semestre de 2015, por cuanto los funcionarios que hacen parte de este proceso no están sujetos a presentar evaluaciones de desempeño.</t>
  </si>
  <si>
    <t>100% Planes De Mejoramiento Concertados y Evaluados en  Término</t>
  </si>
  <si>
    <t>No. De planes de mejoramiento concertados y evaluados  en  término y radicados en GTH / No. De planes de mejoramiento a concertar.</t>
  </si>
  <si>
    <t>No aplica para el I semestre de 2015, por cuanto los funcionarios que hacen parte de este proceso no están sujetos a presentar planes de mejoramiento.</t>
  </si>
  <si>
    <t xml:space="preserve">FORTALECER LOS MECANISMOS DE COMUNICACIÓN  ORGANIZACIONAL E INFORMATIVA,   PARA PROYECTAR LOS RESULTADOS DE LA GESTIÓN DE LA ENTIDAD </t>
  </si>
  <si>
    <t xml:space="preserve">VALIDAR   LAS CONCILIACIONES SOLICITADAS POR EL  PROCESO CONTABLE </t>
  </si>
  <si>
    <t xml:space="preserve">Atender el resultado de la conciliación solcitadas por el área contable y firmar el formato APGRFGCOFO09  Conciliaciòn entre Procesos </t>
  </si>
  <si>
    <t>Profesional</t>
  </si>
  <si>
    <t xml:space="preserve">Formato APGRFGCOFO09  </t>
  </si>
  <si>
    <t>(No. de concilliaciones  atendidas   /No. de concialiciones requeridas ) * 100</t>
  </si>
  <si>
    <t>No aplica para el I semestre de 2015, por cuanto no resultaron conciliaciones a atender por parte del proceso. La evidencia se encuentra en el SIIF.</t>
  </si>
  <si>
    <t>ASISTENCIA JURÍDICA</t>
  </si>
  <si>
    <t>4) EFICIENCIA ADMINISTRATIVA</t>
  </si>
  <si>
    <t>REALIZAR SEGUIMIENTO A LA DEFENSA JUDICIAL DE LA ENTIDAD</t>
  </si>
  <si>
    <t>Realizar seguimiento a  los informes de apoderados externos</t>
  </si>
  <si>
    <t>Jefe Oficina Asesora jurídica</t>
  </si>
  <si>
    <t>Nivel de cumplimiento en el seguimiento a la Defensa Judicial</t>
  </si>
  <si>
    <t>No. De seguimientos realizados / No. De seguimientos programados</t>
  </si>
  <si>
    <t>Se efectuó el Seguimiento y la supervisión a la defensa judicial de la entidad para atender las actuaciones a través de los 14 apoderados externos por la Oficina Asesora Jurídica así:  Yolanda Murcia 6, Francisco Rocha 6, Carlos Serrano 6, Elias Cabello 6, Paola Ibañez 6, Luis Jose Vega 6, Carlos Cardozo 6, Sergio Tovar 6, Luis Alejandro Melo 6, Astrid Ayus 6, Jaime Zapata 6, Julián Pardo 5 inicio contrato en febrero, Diego Felipe Tovar 5  finalizo contrato hasta el 14 de Mayo, Heidy Restrepo 1 inicio contrato en mayo 27 2015 . Evidencia en las carpetas TRD – 130-23-06 INFORMES PLOTER.</t>
  </si>
  <si>
    <t>EVALUAR LOS EXPEDIENTES RECIBIDOS PARA DAR O  NO  INICIO AL PROCESO DE COBRO COACTIVO Y LIBRAR MANDAMIENTOS DE PAGO EN TÉRMINOS DE OPORTUNIDAD DE LOS EXPEDIENTES AVOCADOS</t>
  </si>
  <si>
    <t>1). % de expedientes avocados
2) % de mandamientos de pago generados oportunamente</t>
  </si>
  <si>
    <t>1) % de expedientes avocados
2) % de mandamientos de pago generados oportunamente</t>
  </si>
  <si>
    <t>Expedientes Avocados mandamiento de pagos generados.</t>
  </si>
  <si>
    <t>Durante el primer semestre 2015 se iniciaron 5 procesos de Cobro Coactivo remitidos por la subdirección Financiera, correspondiente a las siguientes entidades: 2015-001 MUNICIPIO DE TIMBIQUI, 2015-002 MUNICIPIO DE BUENAVENTURA, 2015-003 DEPARTAMENTO DEL ATLANTICO, 2015-004 PATRIMONIO AUTONOMO REMANENTES - CAJA AGRARIA, 2015-005 GOBERNACION DE BOLIVAR de los cuales se libraron los mandamientos de pago en términos de oportunidad correspondiente.</t>
  </si>
  <si>
    <t xml:space="preserve">REALIZAR LA LIQUIDACION DE CONTRATOS </t>
  </si>
  <si>
    <t>Cumplimento al 100% de los contratos que requieren ser liquidados y finalizados al 31 de diciembre de 2014</t>
  </si>
  <si>
    <t>Oportunidad en la liquidación de contratos.</t>
  </si>
  <si>
    <t>No de contratos liquidados en términos de oportunidad  /                                      No total de contratos a liquidar</t>
  </si>
  <si>
    <t>No aplica para el Primer Semestre</t>
  </si>
  <si>
    <t>Ejecutar el 100% de las acciones de mejora (correctivas y preventivas) del plan de mejoramiento y plan de manejo de riesgos del proceso  programadas para el semestre.</t>
  </si>
  <si>
    <t>Ejecutar el 100% de las acciones de mejora (correctivas y preventivas) del plan de mejoramiento y plan de manejo de riesgos del proceso  programadas para el semestre</t>
  </si>
  <si>
    <t>Jefe de la Oficina  Asesora Jurídica / Profesionales / Técnicos/ Auxiliar Administrativo / Auxiliares de Oficina</t>
  </si>
  <si>
    <t>Ejecución del Plan de Mejoramiento y Plan de Manejo de Riesgos del proceso Asistencia Jurídica</t>
  </si>
  <si>
    <t>Se realizo la terminación del hallazgo CI00315-P correspondiente a la corrección del valor del contrato 02-2015 en el link www.sigep.gov.co  correspondiente a Yolanda Murcia evidencia en el mismo Link.</t>
  </si>
  <si>
    <t>REGISTRAR EL 100% DE LOS CONTRATOS EN EL APLICATIVO "HOJA DE VIDA PROVEEDORES"</t>
  </si>
  <si>
    <t>Registrar el 100% de los contratos  en el aplicativo "Hoja de Vida Proveedores" para que los supervisores de los contratos evaluen los contratos designados</t>
  </si>
  <si>
    <t>Registrar el 100% de los contratos en el aplicativo "Hoja de Vida Proveedores" para que los supervisores de los contratos evaluen los contratos designados</t>
  </si>
  <si>
    <t>Técnico de Oficina /oficina asesora de Jurídica</t>
  </si>
  <si>
    <t>Contratos registrados en el aplicativo</t>
  </si>
  <si>
    <t xml:space="preserve">No. De contratos registrados en el aplicativo Hoja de vida Proveedores / 
No. De contratos celebrados </t>
  </si>
  <si>
    <t>En el Aplicativo Hoja de vida de proveedores del Fondo Se registraron 47 contratos y 8 Invitaciones públicas las cuales fueron celebradas en el primer semestre 2015.  Evidencia Aplicativo Hoja de vida de proveedores  intranet del Fondo: ingresando por Gestión Administrativa y luego por Proveedores.</t>
  </si>
  <si>
    <t xml:space="preserve">Profesional Especializado Grado 14 (E.) y Profesional </t>
  </si>
  <si>
    <t xml:space="preserve">Se  actualizaron y se aprobaron los siguientes procedimientos mediante acto administrativo:
-  Se actualizo ficha de caracterización del proceso asistencia jurídica, aprobado mediante resolución 0433 de 20 Marzo de 2015 
- Procedimiento supervisión contratos de servicios profesionales en la representación judicial del FPS a Nivel Nacional  aprobado mediante resolución 0603 de 21 Abril de 2015.
- Procedimiento seguimiento contratos de prestación de servicios de salud y de protección social especifica y detección temprana a Nivel Nacional mediante resolución 0303 de 02 Marzo de 2015. Evidencia Carpeta TRD 130-52-03 procedimientos y solicitudes SIG 2015.
</t>
  </si>
  <si>
    <t xml:space="preserve">Profesional Especializado Grado 14 (E.) /Técnico </t>
  </si>
  <si>
    <t>Durante el semestre de 2015 fueron documentados en términos de oportunidad la no conformidades potencial con código CI00315-P, evidencia en el correo electrónico de fecha 07/05/2015 de la  funcionaria Yeris Vanessa De La Hoz. Y la no conformidad real con código CI03815 - CI03915, evidencia en el correo electrónico de fecha 03/07/2015 del funcionario Carlos Habib Olivella.</t>
  </si>
  <si>
    <t>3) GESTIÓN DE TALENTO HUMANO</t>
  </si>
  <si>
    <t>100% de compromisos laborales concertados en términos correspondientes al periodo a evaluar</t>
  </si>
  <si>
    <t>Jefe Oficina Asesora Jurídica</t>
  </si>
  <si>
    <t xml:space="preserve">Se concertaron tres compromisos laborales a realizar del periodo 02 de Febrero de 2015 al 31 de enero de 2016, correspondiente a los funcionarios María Margarita Cárdenas Cortes; Rubby Angarita de Díaz, Nancy Estela Bautista Pérez, los cuales fueron entregados en Talento Humano. 
Se evidencia en la carpeta Documentos de Apoyo evaluaciones del desempeño OAJ 2015
</t>
  </si>
  <si>
    <t xml:space="preserve">100% de las Evaluaciones de Desempeño realizadas en términos correspondientes al periodo a evaluar.  </t>
  </si>
  <si>
    <t>100% Evaluaciones Desempeño Realizadas en Términos correspondiente al periodo a evaluar</t>
  </si>
  <si>
    <t xml:space="preserve"> No. De Evaluaciones de desempeño  en  término y radicados en GTH / No. De evaluaciones del desempeñoa a realizar.</t>
  </si>
  <si>
    <t>Se realizaron tres evaluaciones de desempeño en términos, las cuales fueron entregadas a Gestión Talento Humano, así: Dra. María Margarita Cárdenas Cortes, el 02 Marzo de 2015; Dra. Nancy Estela Bautista Pérez, el día 11 febrero de 2015; Dra. Rubby Angarita de Díaz, el 16 febrero de 2015. Evidencias en la carpeta de evaluaciones de desempeño OAJ 2015.</t>
  </si>
  <si>
    <t xml:space="preserve">100% Planes De Mejoramiento individual Concertados y Evaluados en  Términos correspondientes al periodo a evaluar.  </t>
  </si>
  <si>
    <t xml:space="preserve">100% Planes De Mejoramiento individualo Concertados y Evaluados en  Término correspondientes al periodo a evaluar  </t>
  </si>
  <si>
    <t>No. De planes de mejoramiento individual concertados y evaluados  en  término y radicados en GTH / No. De planes de mejoramiento individual  a concertar.</t>
  </si>
  <si>
    <t>NO APLICA</t>
  </si>
  <si>
    <t>5) GESTIÓN FINANCIERA</t>
  </si>
  <si>
    <t>En primer semestre se presentaron  los reportes mensuales de los procesos laborales al proceso contable con el fin de elaborar la conciliación entre procesos así; memorandos OAJ 20151300011563 de fecha 19/02/2015 – OAJ 20151300018223 de fecha 13/03/2015 – OAJ 20151300020223 de fecha 20/03/2015 – OAJ 20151300025533 de fecha 16/04/2015 – OAJ 20151300033433 de fecha 15/05/2015 – 20151300043343 de fecha 22/06/2015</t>
  </si>
  <si>
    <t xml:space="preserve">MANTENER UN SISTEMA DE INFORMACIÓN EN LÍNEA CONFIABLE PARA TODOS LOS CIUDADANOS DE EL FPS, QUE PERMITA UNA RETROALIMENTACIÓN CONSTANTE CON NUESTROS CIUDADANOS </t>
  </si>
  <si>
    <t xml:space="preserve">DESARROLLAR LOS PRODUCTOS PARA ORGANIZAR Y ADMINISTRAR  EL ARCHIVO DE GESTIÓN  </t>
  </si>
  <si>
    <t xml:space="preserve">1). Realizar la transferencia  de las carpetas al archivo central según lo establecido en cronograma de transferencias primarias
</t>
  </si>
  <si>
    <t>Técnico /oficina asesora de Jurídica</t>
  </si>
  <si>
    <t>Gestión de archivos del Proceso</t>
  </si>
  <si>
    <t>(No. De Productos realizados dentro de oportunidad /No. De productos programados) * 100</t>
  </si>
  <si>
    <t>Durante el primer semestre de 2015 la Oficina Asesora Jurídica a través del funcionario encargado cumplió a cabalidad las actividades en  la transferencia de carpetas  al archivo central la cual se realizó el 30 de Abril de 2015 y de la misma manera se organizó, clasifico y se conservan adecuadamente las unidades documentales del archivo de gestión de la Oficina Asesora jurídica.</t>
  </si>
  <si>
    <t>SEGUIMIENTO Y EVALUACIÓN INDEPENDIENTE</t>
  </si>
  <si>
    <t>ELABORAR DOS PROGRAMAS ANUALES  DE AUDITORÍAS; DE EVALUACIÓN INDEPENDIENTE Y DEL SISTEMA INTEGRAL DE GESTIÓN  Y PRESENTARLOS AL COMITÉ DE COORDINACIÓN DEL SISTEMA DE CONTROL INTERNO Y CALIDAD PARA SU APROBACIÓN Y PUBLICACION</t>
  </si>
  <si>
    <t>Elaborar Dos Programas de Auditoría  aprobados por el Comité de Coordinación del Sistema de Control Interno y Publicados.</t>
  </si>
  <si>
    <t>Jefe de la Oficina de Control Interno y/o quien haga sus veces</t>
  </si>
  <si>
    <t>Programa de Auditorias elaborados, aprobados y publicados</t>
  </si>
  <si>
    <t>No. De Programas de Auditorías Elaborados,  Aprobados y publicados \ No. Programas de Auditorías Planeados para la vigencia.</t>
  </si>
  <si>
    <t>El pasado 15/01/2015 (Acta No. 001) el Grupo de Trabajo Control Interno presentó ante el Comité Coordinador del Sistemas de Control Interno y Calidad, los programas anuales de auditorias de Evaluación Independente y Sistema Integral de Gestión MECI CALIDAD de la vigencia 2015 para su respectiva aprobación, evidencias soportadas segun acta No. 001 en la carpeta actas comite control interno 2015 TRD 110-08-09. asi mismo los programas se encuentran publicados en la Intranet http://fondo/plantilla.asp?id=Control_interno.asp.</t>
  </si>
  <si>
    <t>COORDINAR LA EJECUCION DEL PROGRAMA ANUAL DE AUDITORIAS DE EVALUACION INDEPENDIENTE QUE CONTENGA LA REALIZACIÓN DE SETENTA Y OCHO AUDITORÍAS INTERNAS DE EVALUACIÓN INDEPENDIENTE Y 25 AUDITORIAS DE SEGUIMIENTO A PLANES INSTITUCIONALES.</t>
  </si>
  <si>
    <t>1). Realizar Cuarenta y cinco (45) Auditorias de Evaluación Independiente.                                                                                                 2)Realizar diez (10) Auditorias de Seguimiento a Planes Institucionales.</t>
  </si>
  <si>
    <t xml:space="preserve">1) Realizar  treinta  (30) Auditorias de Evaluación Independiente.               
2)Realizar diez (10) Auditorias de Seguimiento a Planes Institucionales. </t>
  </si>
  <si>
    <t xml:space="preserve">Jefe de la Oficina de Control Interno y/o quien haga sus veces - Profesionales </t>
  </si>
  <si>
    <t>Auditorias ejecutadas</t>
  </si>
  <si>
    <t>No. de  Auditorías Internas de evaluación independiente ejecutadas  /                                                                                                                                                                                                                                                                                                                                            No. de  Auditorías Internas de evaluación independiente realizadas</t>
  </si>
  <si>
    <t xml:space="preserve">1) Durante el primer semestre de 2015, el Grupo de trabajo Control Interno dio cumplimiento al programa de auditorias de evaluacion independiente asi: se realizaron 45 auditorias de evaluación independiente ejecutadas por los auditores de Control Interno, asi mismo según programacion se realizó la auditoria No. 46 realizada por el auditor de Calidad Liliana Garcia (Auditoria Compromisos adquiridos en las actas de Control Interno y Equipo Operativo MECI-CALIDAD).
2)  Durante el primer semestre de 2015, fueorn realizados 11 seguimientos a planes institucionales programados para el semestre. Evidencias que son soportadas en las AZ Seguimiento a Planes Institucionales 110-93-01. </t>
  </si>
  <si>
    <t>COORDINAR LA EJECUCIÓN  DE VEINTY OCHO AUDITORÍA DEL SISTEMA INTEGRAL DE GESTIÓN.</t>
  </si>
  <si>
    <t>Coordinar y ejecutar el I Ciclo de Audiotrias del  Sistema Integral de Gestión MECI -CALIDAD (14 audiotrias de Calidad).</t>
  </si>
  <si>
    <t>Coordinar y ejecutar el II Ciclo de Audiotrias del  Sistema Integral de Gestión MECI -CALIDAD (14 audiotrias de Calidad).</t>
  </si>
  <si>
    <t>Jefe de la Oficina de Control Interno y/o quien haga sus veces - Auditores de calidad</t>
  </si>
  <si>
    <t>No. de  Auditorías del sistema Integral de Gestión ejecutadas  /                                                                                                                                                                                                                                                                                                                                            No. de  Auditorías al sistema Integral de Gestión programadas</t>
  </si>
  <si>
    <t>Durante el primer semestre de 2015, el Grupo de Trabajo Control Interno Coordinó la ejecución del programa de auditorias del Sistema Integral de Gestión MECI CALIDAD asi: se ejecutaron 14 auditorias a los diferentes procesos del FPS . Evidencias que son soportadas en el AZ Auditorias Internas MECI-CALIDAD 110-41-03.</t>
  </si>
  <si>
    <t>IMPLEMENTAR EL PLAN DE MEJORAMIENTO DEL PROCESO SEGUIMIENTO Y EVALUACIÓN INDEPENDIENTE, COMO RESULTADO DE SU AUTOEVALUACIÓN Y LAS AUDITORIAS PRACTICADAS AL PROCESO.</t>
  </si>
  <si>
    <t xml:space="preserve">Jefe de la Oficina de Control Interno y/o quien haga sus veces </t>
  </si>
  <si>
    <t xml:space="preserve">1) Durante el primer semestre de 2015, el Grupo de trabajo Control Interno realizó la ejecucion de 2 acciones correctivas programadas en el plan de Mejoramiento Institucional para un cumplimiento del 100%.
2) Durante el primer semestre de 2015, el Grupo de trabajo Control Interno no tenia actividades pendientes de cumplimiento en el Plan de Manejo de Riesgos.
</t>
  </si>
  <si>
    <t>Durante el primer semestre de 2015, el Grupo de Trabajo de Control Interno realizo las siguientes actualizaciones de documentos del SIG asi:
1) Mediante la resolución No. 0337 del 05/03/2015 se actualizo la Ficha de Caracterización del proceso SEI.
2) Mediante la resolución No. 0433 del 20/03/2015 se actualizo el procedimiento Auditorias Internas del FPS, Formato de Auditoria y formato Informe consolidado de auditorias internas del FPS.
3) Mediante la resolución No. 0795 del 13/05/2015 se actulizo el procedimiento Informe Anual del Sistema de Control Interno Contable y procedimiento Informe Ejecutivo Anual del Sistema de Control Interno.</t>
  </si>
  <si>
    <t>No aplica para el I semestre</t>
  </si>
  <si>
    <t xml:space="preserve">MANTENER UN SISTEMA DE INFORMACIÓN EN LÍNEA CONFIABLE PARA TODOS LOS USUARIOS DE EL FPS, QUE PERMITA UNA RETROALIMENTACIÓN CONSTANTE CON NUESTROS USUARIOS </t>
  </si>
  <si>
    <t xml:space="preserve">DESARROLLAR LOS  PRODUCTOS PARA ORGANIZAR Y ADMINISTRAR  EL ARCHIVO DE GESTIÓN DEL  PROCESO DE SEGUIMIENTO Y EVALUACIÓN INDEPENDIENTE                                                                 </t>
  </si>
  <si>
    <t>1).Realizar la transferencia  de las carpetas al archivo central según lo establecido en cronograma de transferencias primarias.</t>
  </si>
  <si>
    <t>Jefe de la Oficina de Control Interno y/o quien haga sus veces - Secretaria del proceso</t>
  </si>
  <si>
    <t>Durante el primer semestre de 2015 el Grupo de Trabajo Control Interno dio cumplimiento a la fecha establecida en el Cronograma de Transferencia documental asi:  el pasado 26/01/2015 fue entregado al archivo central, el archivo de gestión de la vigencia 2013 para un cumplimiento del 100%.</t>
  </si>
  <si>
    <t xml:space="preserve">Director General </t>
  </si>
  <si>
    <t>ATENCIÓN AL CIUDADANO</t>
  </si>
  <si>
    <t>FORTALECER LOS MECANISMOS DE COMUNICACIÓN  ORGANIZACIONAL E INFORMATIVA,   PARA PROYECTAR LOS RESULTADOS DE LA GESTIÓN DE LA ENTIDAD</t>
  </si>
  <si>
    <t>2) TRANSPARENCIA, PARTICIPACIÓN Y SERVICIO AL CIUDADANO</t>
  </si>
  <si>
    <t>REALIZAR UNA PRESENTACIÓN EN LA CUAL SE SOCIALICE LA GUÍA DE PARTICIPACIÓN CIUDADANA</t>
  </si>
  <si>
    <t xml:space="preserve">1) Realizar una presentación en la cual se socialicé la ruta de acceso  donde se encuentre la publicación de la Guía de Participación Ciudadana.
</t>
  </si>
  <si>
    <t>Coordinador y profesional / Grupo Interno de Trabajo Atención al ciudadano y Gestión Documental</t>
  </si>
  <si>
    <t>Socialización de la guía de participación ciudadana</t>
  </si>
  <si>
    <t>No. De productos realizadas en el semestre / No. De productos  programados  durante el semestre</t>
  </si>
  <si>
    <t>SOCIALIZACIÓN DE LOS MECANISMOS DE PARTICIPACIÓN CUIDADANA</t>
  </si>
  <si>
    <t>Realizar una actividad en la que se socialice a los usuarios externos los mecanismos de participación ciudadana  a nivel Bogotá</t>
  </si>
  <si>
    <t>Socialización de los mecanismos de participación ciudadana</t>
  </si>
  <si>
    <t>No. De productos realizados en el semestre / No. De productos  programados  durante el semestre</t>
  </si>
  <si>
    <t>EL proceso de atenciión al ciudadno realizo una socializacion de los mecaminos de particioacion ciudadana medienta la explicacion de la guia de participacion ciudadano el dia 30 de abirl del año en curso esto se puede evidenciar en al acta n° 16</t>
  </si>
  <si>
    <t>PRESENTAR Y PUBLICAR EL INFORME DE SATISFACCIÓN AL CUIDADANO</t>
  </si>
  <si>
    <t>1). Presentar en oportunidad al Director General los  informe de Satisfacción al Ciudadano IV trimestre 2014 I y I trimesre del 2015
2) Envíar a publicación el informe de Satisfacción al Ciudadano correspondiente al IV trimestre 2014 I y I trimesre del 2015</t>
  </si>
  <si>
    <t>1) 1) Presentar en oportunidad al Director General los   informes de Satisfacción al Ciudadano II y III  trimesre del 2015
2) Envíar a publicación el informe de Satisfacción al Ciudadano correspondiente II y III  trimesre del 2015</t>
  </si>
  <si>
    <t>Oportunidad en la entrega de información</t>
  </si>
  <si>
    <t>el proceso de atención al ciudadano presento al Director General los informes de satisfaccion al ciudadadno de la siguiente manera: IV timestre el dia 23/01/2015 a traves del memorando GUD- 2015220004613 y el I trimestes el dias 23/01/2015 a traves del  memorando GUD- 20152200027093 ,  solicito la publicacion  los dias 09/03/2015 y 13/05/2015</t>
  </si>
  <si>
    <t>SOLICITUDES REFERENTES A AFILIACIONES DE SALUD,  BRINDANDO INFORMACIÓN CORDIAL Y OPORTUNA  A LOS CIUDADANOS DE  LA ENTIDADES FERROCARRILES, PROSOCIAL, SAN JUAN DE DIOS</t>
  </si>
  <si>
    <t>1). Diligenciar  y consolidar la base de datos de las nocedades de afiliacion y prestaciones económicas de los ciudadanoss del FPS.</t>
  </si>
  <si>
    <t>1) Diligenciar  y consolidar la base de datos de las nocedades de afiliacion y prestaciones económicas de los ciudadanoss del FPS.</t>
  </si>
  <si>
    <t>Auxiliar Administrativo, Profesional  / Grupo Interno de trabajo de Atención  al ciudadanos y Gestión documental</t>
  </si>
  <si>
    <t>Novedades Recepcionadas</t>
  </si>
  <si>
    <t>% de novedades recepcionadas en la Oficina Atención al Ciudadano</t>
  </si>
  <si>
    <t>Durante el I semestre se recepcionaron un total  17088 de novedades de afiliaciones y prestaciones economicas distribuidas de la siguiente  manera 6139  novedades de afiliaciones 10949 novedades de prestaciones economicas esto se encuentra consolidado en archivo INFORME GESTION ATENCION AL CIUDADANO del equipo de la funcionaria Roselys Silva  .</t>
  </si>
  <si>
    <t>REALIZAR CONTROL DE LAS PQRSD RECEPCIONADAS EN EL BUZON DE SUGERENCIA</t>
  </si>
  <si>
    <t>Realizar actas de aperturas del  buzon de sugerencias (dic ene feb mar abrmay) en la cuidad de bogota  y los puntos administrativos fuera de bogotá</t>
  </si>
  <si>
    <t>Realizar actas de aperturas del  buzon de sugerencias (jun jul agos sep octnov) en la cuidad de bogota  y los puntos administrativos fuera de bogotá</t>
  </si>
  <si>
    <t xml:space="preserve"> PQR recepcionadas en el buzon de sugerencias </t>
  </si>
  <si>
    <t>Actas de apertura del Buzon de Sugerencas</t>
  </si>
  <si>
    <t>Durante el I Semestre se realizaron 192 actas de apertura del buzón de sugerencias en Bogotá y en cada uno de los puntos administrativos fuera de Bogotá, esto se puede evidenciar en la unidad documental 220-5801 ACTAS BUZON SUGERNCIAS 2014</t>
  </si>
  <si>
    <t>RECEPCIONAR, RADICAR  Y REALIZAR SEGUIMIENTO DE LAS PQRDS PRESENTADAS POR LOS CIUDADANOS AL FPS</t>
  </si>
  <si>
    <t>1). % de PQRDS Recepcionadas y  radicadas.
2) realizar seguimiento de las PQRDS presentadas por lo ciudadanos del FPS a traves del formato  MIAAUOAUFO43 Reporte Mensual del Registro y Seguimiento de Peticiones Quejas Reclamos Sugerenciasy/o Felicitaciones Denuncias (PQRSD) por Dependencias.</t>
  </si>
  <si>
    <t>1) % de PQRDS Recepcionadas y  radicadas.
2) realizar seguimiento de las PQRDS presentadas por lo ciudadanos del FPS a traves del formato  MIAAUOAUFO43 Reporte Mensual del Registro y Seguimiento de Peticiones Quejas Reclamos Sugerenciasy/o Felicitaciones Denuncias (PQRSD) por Dependencias.</t>
  </si>
  <si>
    <t xml:space="preserve">QYR recepcionadas, Radicadas </t>
  </si>
  <si>
    <t xml:space="preserve">No. De productos realizadas  / No. De productos  programados  </t>
  </si>
  <si>
    <t>Durante el  I semestre de 2015 se recepcionaron y radicaron 1289, los cuales se registraron el MIAAUGUDFO43 FORMATO DE REPORTE MENSUAL DEL REGISTRO Y SEGUIMIENTO DE PETICIONES, QUEJAS, RECLAMOS SUGERENCIAS Y/O FELICITACIONES, DENUNCIAS (PQRSD) POR DEPENDENCIAS, esto se puede evidenciar en el equipo de la funcionaria Roselys Silva</t>
  </si>
  <si>
    <t>MANTENER UN SISTEMA DE INFORMACIÓN EN LÍNEA CONFIABLE PARA TODOS LOS CIUDADANOS DE EL FPS, QUE PERMITA UNA RETROALIMENTACIÓN CONSTANTE CON NUESTROS CIUDADANOS</t>
  </si>
  <si>
    <t>DESARROLLAR LOS PRODUCTOS PARA ORGANIZAR Y ADMINISTRAR  EL ARCHIVO DE GESTIÓN DE ATENCIÓN AL CIUDADANO</t>
  </si>
  <si>
    <t xml:space="preserve">1). Realizar la transferencia  de las carpetas al archivo central según lo establecido en cronograma de transferencias primarias
                                                                                                                                                                                                                      </t>
  </si>
  <si>
    <t>Auxiliar Administrativo / Grupo Interno de Trabajo Atención al ciudadanos y Gestión Documental</t>
  </si>
  <si>
    <t>no aplica para el Primer Semestre</t>
  </si>
  <si>
    <t xml:space="preserve">1) Durante el primer semestre de 2015, el proceso de atencion al ciudadano realizó la ejecucion de  acciones correctivas programadas en el plan de Mejoramiento17 Institucional para un cumplimiento del 68%.
2) Durante el primer semestre de 2015, el el proceso de atencin  al ciudadanoola ejecucion de  accionespreventivas programadas en el Plan de Manejo de Riesgos 9 para un cumplimiento del  76%..
</t>
  </si>
  <si>
    <t>Durante el primer semestre de 2015 se detectaron un total de 7 no conformidades asi:
4  no conformidades reales 
3  no conformidades potenciales</t>
  </si>
  <si>
    <t>Durante el I Semestre se actualizaron los siguientes documentos:  
FICHA DE CARACTERIZACIÓN se actualizo y aprobó mediante la  Resolución No. Resolución 0337 de Marzo 5 de 2015
FORMATO ACOGIMIENTO LEY 44 / 80 Y 1204 / 2008  VERSIÓN: 7.0
FORMATO SOLICITUD DE RECONOCIMIENTO PENSIÓN SANCIÓN, JUBILACION Y/O DE VEJEZ VERSIÓN: 3.0
FORMATO SOLICITUD AUXILIO FUNERARIO VERSIÓN: 7.0
FORMATO SOLICITUD DE RELIQUIDACIÓN Y/O INDEXACIÓN DE PENSIÓN VERSIÓN: 2.0
FORMATO SOLICITUD SUSTITUCIÓN PROVISIONAL - LEY 44 / 80 Y 1204 / 2008  VERSIÓN: 5.0
FORMATO SOLICITUD RECONOCIMIENTO MESADAS A HEREDEROS VERSIÓN: 7.0
FORMATO SOLICITUD SUSTITUCIÓN PENSIONAL A CÓNYUGE Y/O COMPAÑERO (A) VERSIÓN: 5.0
FORMATO SOLICITUD DE SUSTITUCIÓN PENSIONAL A HIJO INVALIDO  VERSIÓN: 6.0
FORMATO SOLICITUD DE RECONOCIMIENTO DE PENSIÓN PLENA VERSIÓN: 5.0
FORMATO SOLICITUD SUSTITUCIÓN PENSIONAL A HERMANO INVALIDO  VERSIÓN: 6.0
FORMATO SOLICITUD SUSTITUCIÓN PENSIONAL A HIJO MENOR  VERSIÓN: 6.0
FORMATO SOLICITUD SUSTITUCIÓN PENSIONAL A HIJO ESTUDIANTE  VERSIÓN: 6.0
FORMATO SOLICITUD PAGO DE SENTENCIAS  VERSIÓN: 6.0
FORMATO SOLICITUD SUSTITUCIÓN PENSIONAL A PADRE VERSIÓN: 6.0 Resolución No. 0303 - 02/03/2015
APGDOSGEPT18 PROCEDIMIENTO REVISION Y RADICACIÓN DE CORRESPONDENCIA EXTERNA   RECIBIDA PRESENCIAL versión 5 .0 Resolución No. 0337 - 05/03/2015,  Resolución No. 0337 - 05/03/2015,
FORMATO SOLICITUD PRORROGA DE SUSTITUCIÓN PENSIONAL POR ESTUDIOS  VERSIÓN: 5.0
FORMATO SOLICITUD CERTIFICADO DE PENSIÓN VERSIÓN: 5.0,  GUÍA DE PROTOCOLOS PARA LA ATENCIÓN AL CIUDADANO VERSION 1.0  Resolución 0352 de 11/03/2015,  Resolución No. 0337 - 05/03/2015,, fueron aprobados el siguientes formatos  PROCEDIMIENTO CONTROL DE LA GESTIÓN DE LAS PQRSD CONSOLIDADO NACIONAL VERSIÓN: 4.0
FORMATO DE REPORTE MENSUAL DEL REGISTRO Y SEGUIMIENTO DE PETICIONES, QUEJAS, RECLAMOS SUGERENCIAS Y/O FELICITACIONES, DENUNCIAS (PQRSD) POR DEPENDENCIAS VERSIÓN: 2.0
FORMATO DE PETICIONES, QUEJAS, RECLAMOS , SUGERENCIAS y/o FELICITACIONES Y DENUNCIAS VERSIÓN: 3.0
FORMATO DE ENTREGA DE LA CARTA DE DERECHOS  Y DEBERES  DEL AFILIADO Y DE DESEMPEÑO VERSIÓN: 2.,  MANUAL DE INFORMACIÓN AL CUIDADANO EN EL SERVICIO DE  SALUDResolución No. Resolución 0303 De  Marzo 2 de 2015, INSTRUCTIVO PARA CONTROL DE LA GESTIÓN DE LAS PQRS-D CONSOLIDADO NACIONAL RESOLUCION  0610 ABRIL 22 DE 2015</t>
  </si>
  <si>
    <t>Secretaria General</t>
  </si>
  <si>
    <t>No. de compromisos laborales concertados en  término y radicados en GTH/ No. De compromisos laborales a concertar</t>
  </si>
  <si>
    <t>El proceso Atención al Ciudadano la concertación de los compromisos laborales  de las siguientes funcionarias Francisca Ardila Guerra,  Hectro Ruiz y Clara Cecilia Rodriguez, Nohora Clemencia Sanabria  los cuales fueran entregadas al  G.I.T Gestión de Talento Humano el dia 16/02/2015 , esto se puede evidenciar  en la carpeta de apoyo evalucación ded desempeño 2015</t>
  </si>
  <si>
    <t>No. de evaluaciones desempeño realizadas en  término y radicadas en GTH / No. De evaluaciones desempeño a realizar</t>
  </si>
  <si>
    <t>No. de planes de mejoramiento concertados y evaluados  en  término y radicados en GTH / No. De planes de mejoramiento a concertar.</t>
  </si>
  <si>
    <t>GESTIÓN TALENTO HUMANO</t>
  </si>
  <si>
    <t xml:space="preserve">FORMULAR LA PLANEACIÓN DEL PROCESO GTH </t>
  </si>
  <si>
    <t xml:space="preserve">1). Plan de acción  GTH formulado.
2) Matriz de información primaria y secundaria actualizada si se requiere
3) Diagnóstico Estratégico y de Gestión elaborados
4)Consolidación del Diagnostico Institucional del Plan Institucional de Capacitación  y presentación de este para revisión  de la Comisión de Personal
5) Resolución mediante la cual se convoca evalúa y premia a los Equipos de Trabajo de Excelencia bajo La Metodología de los Proyectos de Aprendizaje en Equipo 
6) Cronograma General Convocatoria y Evaluación Equipos de Trabajo de Excelencia bajo la Metodología de Proyectos de Aprendizaje en Equipo.
7) Plan Institucional de Capacitación 2015 aprobado 
8)Plan de Bienestar 2015 aprobado  
9) Plan de Capacitación del Sistema de Gestión de la Seguridad y Salud en el Trabajo 2015 aprobado
10) Cronograma de actividades del Sistema de Gestión de la Seguridad y Salud en el Trabajo 2015 aprobado
11). Consolidar el Plan de Incentivos Pecuniarios y No Pecuniarios 2015  
12) Resolución Lineamientos para la EDL durante la vigencia
13) Resolución designando la Comisión Evaluadora para la EDL .
</t>
  </si>
  <si>
    <t>1)A ctualizar el  Plan Anual de vacantes según necesidad</t>
  </si>
  <si>
    <t>Coordinador Grupo Interno de Talento Humano /Profesionales / Técnicos  / Secretaria Ejecutiva /Auxiliares</t>
  </si>
  <si>
    <t>Planeación del Proceso</t>
  </si>
  <si>
    <t>No. De productos realizados/ No. De productos programados</t>
  </si>
  <si>
    <t xml:space="preserve">Durante el I Sem-2015 Gestión de Talento Humano, obtuvo los siguientes productos:
1).Plan de acción  GTH formulado. El día 09 de Enero de 2015 se realiza la formulación del plan de acción del Proceso Gestión Talento Humano  mediante correo electrónico; se da alcance al correo enviado inicialmente el día 15 de 2015. TRD 210 52 03  
2)Matriz primaria se realiza el envió de 7 informes:
a) DEPARTAMENTO ADMINISTRATIVO DE LA FUNCIÓN PÚBLICA - SUIP-DAFP se debe realizar el reporte de Novedades de Personal los cinco primeros días hábiles de cada mes. Procedimiento APGTHGTHPT05 liquidación de nomina de empleados y generación de informes  TRD 210 53 01.
b)  ) DEPARTAMENTO ADMINISTRATIVO DE LA FUNCIÓN PÚBLICA - SUIP-DAFP se debe realizar el reporte de CAPACITACIÓNES realizadas por la entidad, este reporte se realiza según el requerimiento realizado por la entidad por medio de formato en línea pagina web del DAFP el cual se encuentra en   pagina web del DAFP TRD 210 71 01 .
c) DEPARTAMENTO ADMINISTRATIVO DE LA FUNCIÓN PÚBLICA - SUIP-DAFP se debe realizar el reporte de PLAN DE BIENESTAR -APGTHGTHPL01- realizado por la entidad, este reporte se realiza según el requerimiento realizado por la entidad por medio de formato en línea pagina web del DAFP el cual se encuentra en   pagina web del DAFP TRD 210 71 01 .
d) COMISIÓN NACIONAL DEL SERVICIO CIVIL Informe, se envía Informe de Cumplimiento de Funciones,  a la Comisión de Personal dentro de los ocho  (8) primeros días hábiles del mes siguiente al vencimiento del trimestre a reportar; se realiza  diligenciando la información en el aplicativo de la  página web de la Comisión  Nacional del servicio civil comisión de personal (CNSC)  TRD 210 71 01 .
e) FONDO NACIONAL DEL AHORRO se realiza la presentación de la consolidación  de las cesantías del año anterior; se debe hacer antes del 14 de febrero de cada vigencia ante fondo nacional del ahorro mediante le formato establecido en línea pagina web del FNA físico y correo electrónico TRD 210 63 01.
f) COMISIÓN NACIONAL DEL SERVICIO civil se realiza el reporte obligatorio de información de planta de personal, con corte a 30 de mayo y 30 de noviembre mediante el aplicativo dispuesto por la CNSC, dentro de los (10) días siguientes a cada fecha de corte semestral ante la Comisión Nacional del Servicio Civil mediante el formato en línea pagina web de la CNSC httt://www.cnsc.gov.co/esp/reportedeempleos.php, físico y magnético TRD 210 21 01.
g) COMISIÓN NACIONAL DEL SERVICIO CIVIL se realiza la presentación de la relación de las provisiones transitorias de empleos en vacancia definitiva efectuadas  durante el periodo se realiza reporte semestral, con corte a 31 de diciembre y 30 de junio, dentro del mes siguiente al semestre a reportar ante la Comisión Nacional Del Servicio Civil en documento Word – Fisico TRD 210 21 01..
2) Matriz Segundaria 
a) El GIT-GTH realiza la presentación del  Informe de Desempeño (teniendo como soporte lo dispuesto en Plan de Mejoramiento Institucional, Plan de Acción, Plan de Manejo de Riesgos, Matrices de Indicadores Estratégicos y por Proceso) a la Oficina Asesora de Planeación y Sistemas en un tiempo no mayor a veinticinco días hábiles siguientes al vencimiento del semestre mediante el formato PEMYMOPSFO07 Informe de Desempeño Semestral correo electrónico y físico TRD 210 21 03 .
b) El GIT-GTH realiza la presentación de la ejecución de los planes y procedimientos que soportan la gestión del proceso mediante un informe de gestión anual durante los 15 primeros días hábiles del mes de febrero ante la Oficina Asesora de Planeación y Sistemas office Word mediante correo electrónico y físico TRD 210 21 03.
c) El GIT-GTH realiza la presentación del  Informe procedimiento control de asistencia y permanencia en la jornada laboral, informe de ausentismo  laboral durante los 10 primeros días hábiles del mes siguiente al vencimiento del trimestre se realiza presentación ante el director general con copia al secretario general de la entidad
Word- Físico TRD 210 21 03.
3)  Diagnóstico Estratégico y de Gestión elaborados: - Gestión de Talento Humano elaboró el Diagnóstico Estratégico y de Gestión de la Entidad y lo presentó para la revisión de la Comisión de Personal el día  04 de Febrero  (Acta No. 001/2015). TRD – 2100808 – COMISIÓN DE PERSONAL; TRD – 210-7101 PROGRAMAS DE CAPACITACIÓN, FORMACIÓN Y BIENESTAR SOCIAL.
4) Consolidación del Diagnostico Institucional del Plan Institucional de Capacitación  y presentación de este para revisión  de la Comisión de Personal: Gestión de Talento Humano elaboró la Consolidación del Diagnóstico Institucional del Plan Institucional de Capacitación y lo presentó para la revisión de la Comisión de Personal el día  04 de Febrero  (Acta No. 001/2015). Los integrantes de la Comisión junto con los funcionarios de Talento Humano,  identificaron  las necesidades institucionales prioritarias para trabajar por los Equipos de Excelencia a través de los Proyectos de Aprendizaje en Equipo. TRD – 2100808 – COMISIÓN DE PERSONAL; TRD – 210-7101 PROGRAMAS DE CAPACITACIÓN, FORMACIÓN Y BIENESTAR SOCIAL.
5) Resolución mediante la cual se convoca evalúa y premia a los Equipos de Trabajo de Excelencia bajo La Metodología de los Proyectos de Aprendizaje en Equipo: Mediante Resolución No. 0250 del 23 de Febrero de 2015 se estableció el procedimiento para convocar, evaluar y premiar a los Equipos de Trabajo de Excelencia bajo la Metodología de los Proyectos de Aprendizaje en Equipo.TRD – 2100808 – COMISIÓN DE PERSONAL; TRD – 210-7101 PROGRAMAS DE CAPACITACIÓN, FORMACIÓN Y BIENESTAR SOCIAL. TRD – 200-8501 RESOLUCIONES 2015.
6) Cronograma General Convocatoria y Evaluación Equipos de Trabajo de Excelencia bajo la Metodología de Proyectos de Aprendizaje en Equipo: El Cronograma General de la Convocatoria y Evaluación Equipos de Trabajo fue elaborado y adoptado mediante la Resolución No. 0250 del 23 de Febrero de 2015.TRD – 2100808 – COMISIÓN DE PERSONAL; TRD – 210-7101 PROGRAMAS DE CAPACITACIÓN, FORMACIÓN Y BIENESTAR SOCIAL
7) Plan Institucional de Capacitación 2015 aprobado: El Plan Institucional de Capacitación y el Cronograma General de Eventos de Capacitación fue elaborado por Talento Humano, aprobado por el Director General el día 27 de Marzo, y publicado en la página intranet el día 30 de Marzo de 2015. Este Plan fue modificado para incluir las necesidades de capacitación identificadas por los dos Equipos de Aprendizaje; modificación que fue aprobada por el Director General el día 28/05/2015 y publicado en la página intranet el día 04 de Junio de 2015.TRD – 2100808 – COMISIÓN DE PERSONAL; TRD – 210-7101 PROGRAMAS DE CAPACITACIÓN, FORMACIÓN Y BIENESTAR SOCIAL.
8) Plan de Bienestar 2015 aprobado: El Plan de Bienestar Social fue elaborado por Gestión Talento Humano, revisado por la Comisión de Personal el 10 de Febrero de 2015 (Acta No. 002/2015), aprobado por el Director General y publicado en la página intranet el día 06/03/2015. TRD – 2100808 – COMISIÓN DE PERSONAL; TRD – 210-7101 PROGRAMAS DE CAPACITACIÓN, FORMACIÓN Y BIENESTAR SOCIAL.
9) Plan de Capacitación del Sistema de Gestión de la Seguridad y Salud en el Trabajo 2015 aprobado: ESPERANZA
10) Cronograma de actividades del Sistema de Gestión de la Seguridad y Salud en el Trabajo 2015 aprobado: ESPERANZA
11). Consolidar el Plan de Incentivos Pecuniarios y No Pecuniarios 2015: El Plan de Incentivos vigencia 2014-2015, fue elaborado con la participación de los integrantes de la Comisión de Personal (Acta No. 003 del 20 de Febrero de 2015) y adoptado finalmente a través de la Resolución No. 0249 del 23 de Febrero de 2015, la cual fue publicada en la página intranet, para conocimiento de todos los funcionarios de la Entidad. TRD – 2107101 PLAN DE INCENTIVOS 2015; TRD – 2008501 RESOLUCIONES 2015. TRD – 2100808 – COMISIÓN DE PERSONAL.
12) Resolución Lineamientos para la EDL durante la vigencia: Mediante Resolución No. 0198 del 11 de Febrero de 2015, se fijaron los parámetros para la EDL, para el periodo 01/02/2015 al 31/01/2016, la cual fue publicada en la página intranet, para conocimiento de todos los funcionarios de la Entidad.TRD – 2008501 RESOLUCIONES 2015.
13) Resolución designando la Comisión Evaluadora para la EDL: Mediante Resolución No. 0199 del 12 de Febrero de 2015, se designaron funcionarios de Libre Nombramiento y Remoción para participar en la EDL del periodo 01/02/2015 al 31/01/2016, la cual fue publicada en la página intranet, para conocimiento de todos los funcionarios de la Entidad. TRD – 2008501 RESOLUCIONES 2015.
14) El dia 20 de Febrero de  2015, se elaboro el Plan de Capacitación del Sistema de Gestión de la Seguridad y Salud en el Trabajo y Cronograma de Actividades del Sistema de Gestión de la Seguridad y Salud en el Trabajo, el cual fue aprobado por el Comite Paritario de Salud Ocupacional mediante reunión con los integrantes y firmado por el Señor Director General de la Entidad. TRD. 2107102- Formulación Plan de Salud Ocupacional - TRD-2100804-Actas de Comite Paritario de Salud Ocupacional.
</t>
  </si>
  <si>
    <t>100% de Certificaciones laborales Funciones y información para Bonos Pensionales  expedidas</t>
  </si>
  <si>
    <t>Secretario Ejecutivo</t>
  </si>
  <si>
    <t>% certificaciones expedidas</t>
  </si>
  <si>
    <t>(No. De certificaciones expeditadas en termino / No. Total de certificaciones solicitadas)*100</t>
  </si>
  <si>
    <t xml:space="preserve">
Para el primer semestre del 2015,  el Grupo de Trabajo de  Gestión Talento humano  realizo y entrego al 100 % a satisfaccion de las 81 certificaciones, solicitadas  por los funcionarios de la Entidad, las cuales 63 son Certificaciones laborales y 18 Certificaciones con Tiempo y Funciones.
La evidencia de esta solicitud es el correo electrónico que hace cada uno de los funcionarios u oficina que lo requiera,  este  se anexa a la copia para la carpeta de CERTIFICACIONES DE TIEMPO Y SERVICIO 2015, en la aplicación de la TRD : 210-1312, 210-1312 y  en la HISTORIA LABORAL de cada funcionario si es el caso en la aplicación  de la TRD :  210-49-03 
</t>
  </si>
  <si>
    <t>100% de afiliaciones a Sistema de Seguridad Social Caja de Comparación  ICBF requeridas y tramitadas durante el semestre</t>
  </si>
  <si>
    <t>100% de afiliaciones a Sistema de Seguridad Social Caja de Compensación  ICBF requeridas y tramitadas durante el semestre</t>
  </si>
  <si>
    <t xml:space="preserve">% Afiliaciones radicadas </t>
  </si>
  <si>
    <t xml:space="preserve">(No. De afiliaciones tramitadas y radicadas en termino / No. Total de afiliaciones  requeridas)*100 </t>
  </si>
  <si>
    <t xml:space="preserve">Se realizaron  4 afiliaciones  al  Sistema de Seguridad Social Caja de Comparación, para un  100% por el número de funcionarios  de la  Entidad en el primer  semestre de  2015.
TRD 210 49 03 .HISTORIAS LABORALES DE PERSONAL
</t>
  </si>
  <si>
    <t>1). Circular requeriendo la elaboración y/o actualización de las Declaraciones de bienes y rentas y actividad económica de los funcionario de planta a diciembre /2014  actualizadas
2) Asesorar la elaboración y/o actualización de las Declaraciones de bienes y rentas y actividad económica de los funcionario de planta a diciembre /2014 en el SIGEP.
3) Declaraciones de bienes y rentas y actividad económica de los funcionarios de planta a diciembre /2014 archivadas en las respectivas HV.
4) Digitalizar los documentos del 20% de las Historias Laborales de los funcionarios de Planta en el SIGEP
5) Validar la información de las hojas de vida en el SIGEP del 100% de los funcionarios de planta que ingresen como nuevos a la Entidad</t>
  </si>
  <si>
    <t>1) Validar la información de las hojas de vida en el SIGEP del 100% de los funcionarios de planta que ingresen como nuevos a la Entidad
2) Digitalizar los documentos del 30% de las Historias Laborales de los funcionarios de Planta en el SIGEP
3) Validar la información de las hojas de vida en el SIGEP del 100% de los funcionarios de planta que ingresen como nuevos a la Entidad</t>
  </si>
  <si>
    <t>Profesional Especializado /Auxiliar Administrativo</t>
  </si>
  <si>
    <t>INFORMACIÓN DE SISTEMA DE GESTIÓN DE EMPLEO PÚBLICO  -SIGEP-</t>
  </si>
  <si>
    <t xml:space="preserve">1) Se emitió la circular con número de radicado: GTH-20152100000184, asunto: diligenciamiento del formato de Declaraciones de Bienes y Rentas por parte de los servidores públicos en el Sistema de Información y Gestión del Empleo Público – SIGEP. 
TRD-2102103 CORRESPONDENCIA INTERNA, CIRCULARES ENVIADAS                                                                               
2) Se brindó información y asesoría a los funcionarios, sobre diligenciamiento del formulario único de Declaraciones de Bienes y Rentas vigencia 2014.  A la circular con número de radicado: GTH-20152100000184, se anexa el soporte de firmas de los funcionarios que recibieron apoyo en el proceso de la declaración de Bienes y Rentas.  A las divisiones de las diferentes ciudades se les brindó apoyo vía telefónica y se recibió el soporte original por tula o correo interno.                                                                                                                                                                                                                                3) Se archivó en las carpetas de cada funcionario el debido soporte del formulario único de Declaraciones de Bienes y Rentas vigencia 2014, firmado con la fecha y ciudad del realización.
TRD- 2104903 HISTORIAS LABORALES, DECLARACIÓN JURAMENTADA DE BIENES.                                                 4) En el primer semestre del 2015, se digitalizaron los documentos de 6 Historias Laborales de los funcionarios de Planta en el SIGEP, que se encontraban en estado pendiente por validación.  Es decir, se validaron el 100% de las hojas de vida pendientes. TRD- 2105301, REPORTE SIGEP                                                                                                                                      5) Se validaron las 4 hojas de vida de los funcionarios de planta que ingresaron como nuevos a la Entidad, es decir, el 100% de los vinculados a la planta de personal en el primer semestre.TRD- 2105301, REPORTE SIGEP
                                                                                                                                                                                                           </t>
  </si>
  <si>
    <t xml:space="preserve">1).Informe de permisos y ausencias laborales del IV trimestre del 2014.
2) Informe de permisos y ausencias laborales del I trimestre 2015
</t>
  </si>
  <si>
    <t>1) Informe de permisos y ausencias laborales del II trimestre del 2015
2) Informe de permisos y ausencias laborales del III trimestre 2015</t>
  </si>
  <si>
    <t xml:space="preserve">Coordinador Grupo Interno de Talento Humano /Técnico </t>
  </si>
  <si>
    <t>Administración del talento humano</t>
  </si>
  <si>
    <t>No de productos ejecutados  / No de productos programados</t>
  </si>
  <si>
    <t>EJECUCIÓN Y EVALUACIÓN DEL  PLAN INSTITUCIONAL DE CAPACITACIÓN DE LA ENTIDAD</t>
  </si>
  <si>
    <t>1). Gestionar el  100% de los eventos programados en el Cronograma de capacitación 2015 para el I Semestre.</t>
  </si>
  <si>
    <t>1) Gestionar el  100% de los eventos programados en el Cronograma de capacitación 2015 para el II Semestre.</t>
  </si>
  <si>
    <t>Coordinador Grupo Interno de Talento Humano / Técnico administrativo / Auxiliar de Oficina</t>
  </si>
  <si>
    <t>Plan Institucional de Capacitaciòn</t>
  </si>
  <si>
    <t>(No. de eventos de capacitaciòn gestionados en el semestre / No. de eventos de capacitaciòn incluidos en el Cronograma General de Eventos de Capacitación parael semestre)*100</t>
  </si>
  <si>
    <t xml:space="preserve">1). Gestionar el  100% de los eventos programados en el Cronograma de capacitación 2015 para el I Semestre. Durante el I Semestre se gestionó un total de treinta y nueve (39) eventos de capacitación, que equivalen al 100% de los temas programados en el Cronograma de Capacitaciones.
TRD – 2107101 PROGRAMAS DE CAPACITACIÓN, FORMACIÓN Y BIENESTAR SOCIAL
</t>
  </si>
  <si>
    <t>1) Informe  ejecución y avance del Plan Institucional de Capacitación 2015 correspondiente al  I semestre (Incluye: Ejecución eventos programados para el I semestre 2015 Evaluaciòn Eventos de Capacitacion desarrollados durante el  II Semestre 2014 Evaluaciòn Impacto Eventos Capacitaciòn desarrollados durante el II Semestre 2014 Avance Proyectos de Aprendizaje  si se inscriben Equipos de Trabajo) 
2) Informe Anual de Ejecución del Plan Institucional de Capacitación  2015. (Incluye: Ejecución Anual del Cronogrma General de Eventos de Capacitaciòn 2015 Evaluaciòn Eventos de Capacitacion I Semestre 2015 Evaluaciòn Impacto Eventos Capacitaciòn I Semestre 2015 Avance Proyectos de Aprendizaje  si se inscriben Equipos de Trabajo)</t>
  </si>
  <si>
    <t xml:space="preserve">Ejeuciòn y Evaluaciòn Plan Institucional de Capacitaciòn </t>
  </si>
  <si>
    <t xml:space="preserve">(No. de Informes de Ejecuciòn y Avance del Plan Institucional de Capacitaciòn elaborados / No. de Informes de Ejecuciòn y Avance del Plan Institucional de Capacitaciòn programados)*100
</t>
  </si>
  <si>
    <t>EJECUCIÓN Y EVALUACIÓN DEL PLAN DE BIENESTAR SOCIAL DE LA ENTIDAD</t>
  </si>
  <si>
    <t xml:space="preserve">1). Elaboración de Estudios Previos para la Ejecución de las Actividades del Plan de Bienestar 2015
2) Ejecuciòn del 100% de las Actividades del Plan de Bienestar programadas para el I Semestre  2015
3) Informe Ejecuciòn del Plan de Bienestar del I Semestre de 2015
</t>
  </si>
  <si>
    <t xml:space="preserve">1) Ejecuciòn del 100% de las Actividades del Plan de Bienestar programadas para el II Semestre  2015
2) Informe Ejecuciòn del Plan de Bienestar del II Semestre de 2015
3) Informe de Evaluación de eventos de Bienestar Social del año 2015
4) Actos administrativos para la premiación  de incentivos
5) Resolución para Proclamar los Mejores Equipos de Trabajo de Excelencia bajo la Metodología de Proyectos de Aprendizaje en Equipo de acuerdo con el resultado de la Evaluación de los Proyectos y la Resolución mediante la cual se adopta el Plan de Incentivos de cada vigencia
</t>
  </si>
  <si>
    <t>Profesional Especializado Talento Humano / Técnico Administrativo/ Auxiliar de Oficina</t>
  </si>
  <si>
    <t>Ejeuciòn y Evaluación del Plan de Bienestar Social</t>
  </si>
  <si>
    <t>No. de Productos Ejecutados / No. de Productos  Programados</t>
  </si>
  <si>
    <t>Durante el I Semestre, Gestión de Talento Humano dio cumplimiento a los tres productos programados:
1). Elaboración de Estudios Previos para la Ejecución de las Actividades del Plan de Bienestar 2015. Los Estudios Previos para la Contratación de las Actividades del Plan de Bienestar de la presente vigencia fueron elaborados por GTH y radicados en forma definitiva en la Oficina Asesora Jurídica el día 06 de Abril/15, para el proceso contractual respectivo. Como resultado se firmó el Contrato No. 039/15 con la Caja de Compensación Familiar Compensar, el cual se encuentra en ejecución. 
2) Ejecuciòn del 100% de las Actividades del Plan de Bienestar programadas para el I Semestre. Se gestionaron y ejecutaron los catorce (14) eventos programados para el Semestre en el Plan de Bienestar Social:
a) Sensibilización Inteligencia Emocional y Autoestima,b) Conmemoración Día de la Mujer, c) Conmemoración Día del Hombre
d) Celebración Cumpleaños Funcionarios que cumplieron durante el primer trimestre; e) Conmemoración Día de la Secretaria
f) Celebración Cumpleaños Funcionarios que cumplieron durante el segundo trimestre; g) Homenaje Día de la Madre; h) Tarde de Cine; i) Taller Mi Familia y Yo; j) Taller Desempeño Escolar; k) Actividad formativa -Taller Hábitos de Vida Saludable; l) Actividad formativa - Taller Tabaquismo; m) Actividad formativa  - Taller Risoterapia (Semana de la Salud); n) Actividad Fisica para prevenir el Riesgo Cardiovascular Aeróbios, una vez por semana
Adicionalmente, el 30 de Junio, el Departamento Administrativo de la Función Pública llevó a cabo evento que contó con la asistencia del Presidente de la República Dr. JUAN MANUEL SANTOS CALDERÓN, Ministros,  Directores de los Departamentos Administrativos y Representantes Legales de las Entidades adscritas y vinculadas de la Rama Ejecutiva del Orden Nacional,    cuyo propósito fue  resaltar públicamente la labor de todos los servidores públicos y destacar especialmente a quienes fueron seleccionados autónomamente por cada Entidad como Mejor Servidor Público Día del Servidor Público
 3) Informe Ejecución del Plan de Bienestar del I Semestre de 2015: Se elaboró Informe de Ejecución del Plan de Bienestar Social correspondiente al I Semestre de 2015. 
TRD- 2102103-CORRESPONDENCIA INTERNA MEMORANDOS ENVIADOS; 2107101 PROGRAMAS DE CAPACITACIÓN, FORMACIÓN Y BIENESTAR SOCIAL.2102309 SUPERVISION CONTRATO No. 039 DE 2015.</t>
  </si>
  <si>
    <t>COORDINAR LA EJECUCIÓN DE LAS ACTIVIDADES DE LOS SUBPROGRAMA DEL SISTEMA DE GESTIÓN DE LA SEGURIDAD Y SALUD EN EL TRABAJO</t>
  </si>
  <si>
    <t>1).Informe de resultados de los indicadores de gestión en seguridad y salud en el trabajo-2014
2)  Informes de grado de avance de Plan de capacitación  del SG-SST It- 2015</t>
  </si>
  <si>
    <t xml:space="preserve">1) Ejecución del 100% de las actividades trazadas para ejecutar durante el  IS de 2015 en PLAN DE CAPACITACION DEL SISTEMA DE GESTION DE LA SEGURIDAD Y SALUD EN EL TRABAJO
2) Ejecución del 100% de las actividades trazadas en el Cronograma del SG-SST para ejecutar durante el   de 2015
3) Proyecto del informe de resultados del seguimiento al cumplimiento del cronograma de actividades SG-SST-año 2015
</t>
  </si>
  <si>
    <t xml:space="preserve">Coordinador Grupo Interno de Talento Humano/ técnico </t>
  </si>
  <si>
    <t>Planeación, ejecución y evaluación del Sistema de Gestión de la Seguridad y Salud en el Trabajo</t>
  </si>
  <si>
    <t>1).Se elaboro el Informe de resultados de los indicadores de gestión en seguridad y salud en el trabajo de 2014, el cual fue validado por Comité Paritario de Seguridad y Salud en el Trabajo, para su respectivo seguimiento. Este informe se encuentra arcivado en la AZT-2107102. SISTEMA DE GESTIÓN DE LA SEGURIDAD Y SALUD EN EL TRABAJO- Indicadores de Gestión de la Seguridad y Salud en el Trabajo.
2)  Durante el Primer trimestre de 2015, se ejecutarón al 100% las capacitaciones programadas en el Plan de Capacitación de la Seguridad y Salud en el Trabajo así:
a). El dia 25 de Febrero se realizo la capacitación en prevención de Accidentes por Caidas a Nivel.
b).  El dia 30 de Marzo se realizo capacitación en Inspecciones Planeadas de Seguridad, dirijida al Comite Paritrario de Seguridad y Salud en el Trabajo.
c).  El dia 05 de Marzo se realizo Capcitación en CONFORMACIÓN DE BRIGADAS, dirijida a todos los Brigadistas.
d). El dia 27 de Marzo se dicto la capacitación al Encargado de Salud Ocupacional en el tema, Identificación de Peligros y valoración de Riesgos.
e). Durante los dias 18 y 19 de Febrero se dicto la capacitación a todos los funcionarios y trabajadores en el tema Habitos de Vida Saludable.
f). Se relizo la capacitacion el dia 17 de Febrero en acoso laboral y Conformación de Comite de Convivencia Laboral dirigida al personal en misión.
g) Durante el primer trimestre de 2015, se han venido realizando actividad fisica para el riesgo cardiovascular y pasusas activas en las fechas 20 de Febrero, 6, 11, 18 y 27 de Marzo.
Esta información puede ser consultada en la AZT-2107102. SISTEMA DE GESTIÓN DE LA SEGURIDAD Y SALUD EN EL TRABAJO- Ejecución Plan de Salud Ocupacional ( Lista de Asistencia a eventos).AZT- CONTRATO 081 de 2014- SALUD OCUPACIONAL.</t>
  </si>
  <si>
    <t>COORDINAR LA  EVALUACIÓN DE DESEMPEÑO LABORAL EN LA ENTIDAD</t>
  </si>
  <si>
    <t>1).) Evaluación del desempeño del segundo semestre 2014-2015 solicitada y revisada
2) Revisión Formatos concertación de compromisos laborales 2015 - 2016 radicados en GTH 
3) Revisión archivo y seguimiento de planes de mejoramiento Individual radicados en GTH
4) Informe consolidado anual de Evaluaciòn de Desempeño del periodo 2014-2015
5). Circular dando a conocer lineamientos y solicitando la formulación de Acuerdos de gestión del 2015</t>
  </si>
  <si>
    <t xml:space="preserve">1) Circular solicitando Evaluación Desempeño Laboral del primer Semestre de 2015
2) Revisión y Archivo de las EDL del I Semestre de 2015 radicados en GTH por cada proceso.
3) Revisión archivo y seguimiento de planes de mejoramiento Individual radicados en GTH
</t>
  </si>
  <si>
    <t>Profesional Especializado /Técnico Administrativo/ Secretario Ejecutivo / Auxiliar Administrativo</t>
  </si>
  <si>
    <t>Evaluación de Desempeño</t>
  </si>
  <si>
    <t>(No. De productos ejecutados en el periodo/No. Productos Programados en el periodo)*100</t>
  </si>
  <si>
    <t>1) Evaluación del desempeño del segundo semestre 2014-2015 solicitada y revisada. Mediante Circular GTH-20152100000094 del 20 de Enero de 2015, se recordó a los funcionarios de Carrera Administrativa y de Libre Nombramiento y Remoción del FPS, los lineamientos y plazos establecidos por la CNSC, para la Evaluación del Desempeño del II S –(Agosto/14 a Enero/15) y de la Evaluación Definitiva del período 2014-2015. Como resultado se recibió en Talento Humano copia de  55 evaluaciones, las cuales fueron revisadas y archivadas en la historia laboral de cada funcionario.  TRD-2102103-CORRESPONDENCIA INTERNA CIRCULARES ENVIADAS.
2) Revisión Formatos concertación de compromisos laborales 2015 - 2016 radicados en GTH. Mediante Circular GTH-20150000234 del 04 de Febrero de 2015  se recordó a los funcionarios de Carrera Administrativa y de Libre Nombramiento y Remoción del FPS, los plazos establecidos por la CNSC, para la Concertación de los Compromisos Laborales correspondientes al Período 2015-2016. Como resultado se recibió en Talento Humano copia de 53 Formatos de Concertación, los cuales fueron revisados y archivados en la historia laboral de cada funcionario.  TRD- 2104903 –HISTORIAS LABORALES DE PERSONAL
3) Revisión archivo y seguimiento de planes de mejoramiento Individual radicados en GTH.  Como resultado de la Evaluación del Desempeño correspondiente al periodo Febrero de 2014 a Enero de 2015, se debía concertar planes de mejoramiento para cinco (5) de los funcionarios evaluados Gestión de Talento Humano revisó los proyectos del plan de mejoramiento individual del Dr. MAURICIO VILLANEDA JIMÉNEZ y de GUIOMAR ANGELICA MARTINEZ RODRIGUEZ; sin embargo, solo recibió en forma definitiva el del Dr. Villaneda, el cual se encuentra archivado en su historia laboral. 
De los demás funcionarios BENJAMÍN HERRERA VESGA, LIGIA GALEANO PENAGOS y SERGIO VELEZ GONZALEZ, no se ha iniciado el trámite para la formulación de los respectivos planes de mejoramiento. TRD- 2104903 –HISTORIAS LABORALES DE PERSONAL.
4) Informe consolidado anual de Evaluación de Desempeño del periodo 2014-2015: Gestión de Talento Humano elaboró el Informe sobre los resultados obtenidos en las evaluaciones del desempeño laboral del periodo 01 de febrero de 2014 al 31 de enero de 2015 y lo remitió al Director General el día 26 de Mayo de 2015, con copia a los Integrantes de la Comisión de Personal y al Grupo de Trabajo de Control Interno, mediante Memorando GTH-20152100035523. TRD- 2102103-CORRESPONDENCIA INTERNA MEMORANDOS ENVIADOS.
5) Circular dando a conocer lineamientos y solicitando la formulación de Acuerdos de gestión del 2015. Mediante Circular GTH – 20152100000194 del 23 de Enero de 2015 se dio a conocer al Director General, al Secretario General y a los Subdirectores Generales los lineamientos para la formulación de los Acuerdos de Gestión 2015, así como también, les recordó la evaluación de los Acuerdos correspondientes al año 2014. TRD- 2102103-CORRESPONDENCIA INTERNA CIRCULARES ENVIADAS.</t>
  </si>
  <si>
    <t>EJECUCIÓN Y  EVALUACIÓN DE LAS ACTIVIDADES DE INDUCCIÓN GENERAL Y ESPECIFICA EN LA ENTIDAD</t>
  </si>
  <si>
    <t>100% de Actividades de Inducción General realizadas y evaluadas.</t>
  </si>
  <si>
    <t xml:space="preserve">Coordinador Grupo Interno de Talento Humano / Profesional 1 / técnico </t>
  </si>
  <si>
    <t>Inducción de personal</t>
  </si>
  <si>
    <t>(No. de actividades de inducción general ejecutadas en el periodo/No. actividades de inducción general programados en el periodo)*100</t>
  </si>
  <si>
    <t xml:space="preserve">
Durante el primer semestre la totalidad de funcionarios que ingresaron a la entidad recibieron la inducción General de acuerdo con lo señalado en el procedimiento  APGTHGTHPT02    PLANEACIÓN, EJECUCIÓN Y EVALUACIÓN DEL PROCESO DE INDUCCION DE PERSONAL. Se ejecutaron las nueve actividades establecidas 
1) Elaboración y envío del mensaje de bienvenida, 
2) Entrega de Cartilla de Inducción, 
3) inducción General mediante diapositivas, 
4) Recorrido por las instalaciones  (funcionarios Bogotá)
5) Presentación del nuevo funcionario al personal del la Entidad, (funcionarios Bogotá)
6) Aplicación de Encuesta Evaluación de la Inducción General, 
7) Asignación del código de ingreso y salida para los funcionarios nuevos de la ciudad de Bogotá 
8) Elaboración y entrega de un  memorando solicitando al jefe del nuevo funcionario, la  inducción específica, 
9) Aplicación de la encuesta evaluación de la Inducción Específica.
</t>
  </si>
  <si>
    <t>Informe de actividades de Inducción General y Específica realizadas y evaluadas (II semestre de 2014).</t>
  </si>
  <si>
    <t>Informe de actividades de Inducción General y Específica realizadas y evaluadas (I semestre de 2015).</t>
  </si>
  <si>
    <t>% informes  de inducción</t>
  </si>
  <si>
    <t>(No. de informes realizados /No. de Informes a realizar)*100</t>
  </si>
  <si>
    <t>Mediante informe se realiza la presentación de la consolidación y tabulación de la información diligenciada por los trabajadores y funcionarios que ingresaban a la entidad y/o cumplían con el tiempo establecido para realizar la encuesta de inducción especifica en el cargo. En el mencionado informe se especifican cuales fueron las variables evaluadas y los criterios de evaluación, se deja establecido que se hizo necesario desarrollar cuatro tipos de encuesta(Dos para inducción General y Dos para inducción Especifica) teniendo en cuenta que durante los años 2014 y 2015 se han generados cambios en el tipo de encuestas de a cuerdo a nuestro sistema de gestión de calidad y a las necesidades presentadas lo que obliga a realizar la tabulación y consolidación según formalmente establecido en la entidad, lo que es evidencia al interior del informe.   TRD 210 52 03 2015</t>
  </si>
  <si>
    <t xml:space="preserve">Funcionarios capacitados </t>
  </si>
  <si>
    <t xml:space="preserve">Funcionarios capacitados  </t>
  </si>
  <si>
    <t xml:space="preserve">% funcionarios que recibieron inducción </t>
  </si>
  <si>
    <t>(No de funcionarios capacitados /No de funcionarios nuevos)*100</t>
  </si>
  <si>
    <t>Se capacitaron el 100% de los funcionarios que ingrasaron a la entidad durante el primer semestre del año 2015 de acuerdo con lo señalado en el procedimiento  APGTHGTHPT02    PLANEACIÓN, EJECUCIÓN Y EVALUACIÓN DEL PROCESO DE INDUCCION DE PERSONAL. TRD210 35 01</t>
  </si>
  <si>
    <t>GESTIONAR ACTIVIDADES DE COMISIÓN DE PERSONAL</t>
  </si>
  <si>
    <t>1). Informe de cumplimiento de funciones de la Comisión a CNSC IV -2014 
2) Informe de cumplimiento de funciones de la Comisión a CNSC IT-2015</t>
  </si>
  <si>
    <t>1) Informe de cumplimiento de funciones de la Comisión a CNSC del II trimestre-2015
2) Informe de cumplimiento de funciones de la Comisión a CNSC del III trimestre-2015</t>
  </si>
  <si>
    <t xml:space="preserve">Profesional Especializado /   Secretario Ejecutivo/Auxiliar Administrativo </t>
  </si>
  <si>
    <t>Gestión Comisión De Personal</t>
  </si>
  <si>
    <t xml:space="preserve">1). Informe de cumplimiento de funciones de la Comisión a CNSC IV -2014- Se realiza reporte de los meses de octubre a diciembre ante la Comisión Nacional del Servicio Civil el día 14 de enero de 2015 TRD 210 08 08 
2) Informe de cumplimiento de funciones de la Comisión a CNSC IT-2015 Se realiza reporte de los meses de enero a marzo, ante la Comisión Nacional del Servicio Civil el día 16/06 de 2015,  TRD 210 08 08 
</t>
  </si>
  <si>
    <t>IMPLEMENTAR EL PLAN DE MEJORAMIENTO DEL PROCESO DE SEGUIMIENTO Y EVALUACIÓN INDEPENDIENTE, COMO RESULTADO DE SU AUTOEVALUACIÓN Y LAS AUDITORIAS PRACTICADAS AL PROCESO.</t>
  </si>
  <si>
    <t>Durante el Primer semestre se debían ejecutar 8 acciones de mejora del plan de manejo e riesgos las cuales se encuentran en un avance del 41% de la siguiente forma: dos actividades al 100%, una actividad al 0.4%, una actividad al 0.7% y una actividad al 0.2%. El proceso no se registraba hallazgos en el plan de mejoramiento.</t>
  </si>
  <si>
    <t xml:space="preserve">Durrante el primer semestre se detectaron cuatro acciones de mejora las cuales fueron doumentadas en su totalidad y oportunamente en el plan de manejo de riesos : CA04814-P fecha de la detección 22/05/2014
CA00315-P FECHA DE LA DETECCIÓN 12/02/2015
CA00415-P FECHA DE LA DETECCIÓN 12/02/2015
CA00515-P FECHA DE LA DETECCIÓN 12/02/2015
</t>
  </si>
  <si>
    <t xml:space="preserve">Durante el Primer semestre del año 2015 se han solicitado las siguientes Modificaciones a Encuestas, formatos y Procedimientos:
1. Encuesta de Percepción Ética Cod ESDESDIGFO18 – Adoptado mediante resolución 0603 de 21 de Abril de 2012
2. Ficha de Caracterización del Proceso GTH Cod APGTHTHFC01 – Adoptado mediante resolución 0795 de 13 de mayo de 2015. TRD 210 52 03
</t>
  </si>
  <si>
    <t xml:space="preserve">DESARROLLAR CINCO  PRODUCTOS PARA ORGANIZAR Y ADMINISTRAR  EL ARCHIVO DE GESTIÓN DEL  PROCESO GESTIÓN DE TALENTO HUMANO                                                        </t>
  </si>
  <si>
    <t>1). Realizar la transferencia  de las carpetas al archivo central según lo establecido en la tabla de retención documental y en el Cronograma de Transferencias.</t>
  </si>
  <si>
    <t>1). Realizar la transferencia  de las carpetas al archivo central según lo establecido en la tabla de retención documental y en el Cronograma de Transferencias..</t>
  </si>
  <si>
    <t>Profesional Especializado/ Secretaria Ejecutiva / Auxiliar de Oficina</t>
  </si>
  <si>
    <t>GESTIÓN DE ARCHIVOS DEL PROCESO</t>
  </si>
  <si>
    <t xml:space="preserve">El día 27 de febrero de  2015, se hizo entrega al archivo central  de la documentacion correspondiente al año 2013, cumpliendo con el 100% de la entrega programa en el cronograma del 2015.  Evidencia  en el Sistema de Correspondencia DOC-PLUS y en la Carpeta Custodia del Archivo.
</t>
  </si>
  <si>
    <t>Durante el Semestre no se atendierón  conciliación solcitadas por el área contable y firmar el formato APGRFGCOFO09  Conciliaciòn entre Proceso.</t>
  </si>
  <si>
    <t>REALIZAR LA EVALUACIÓN  DEL DESEMPEÑO LABORAL DE LOS SERVIDORES DE CARRERA ADMINISTRATIVA, A CARGO DEL PROCESO GTH; SEGÚN METODOLOGÍA Y PLAZOS ESTABLECIDOS EN LAS NORMAS INTERNAS Y EXTERNAS.</t>
  </si>
  <si>
    <t>Coordinador  Grupo Interno de Talento Humano</t>
  </si>
  <si>
    <t>No. De formatos  -compromisos laborales fijados en  término / No. De  Formatos compromisos laborales a fijar</t>
  </si>
  <si>
    <t xml:space="preserve">Para el período 2015-2016, se debía concertar compromisos laborales para tres (3) funcionarios del Proceso Gestión de Talento Humano una de ellas por traslado interno; los cuales fueron concertados dentro de los términos establecidos en el Acuerdo 137 de 2010 expedido por la Comisión Nacional del Servicio Civil (12/02/2015 y 15/02/2015 y se radicó copia de ellas enGTH el día 16/02/2015. TRD- 2104903 –HISTORIAS LABORALES DE PERSONAL.
</t>
  </si>
  <si>
    <t>No. De evaluaciones desempeño realizadas en  término / No. De evaluaciones desempeño a realizar</t>
  </si>
  <si>
    <t>100% Evaluaciones Desempeño Realizadas en Término: Se realizaron oportunamente (12 y 13 de Febrero/2015) las evaluaciones semestrales y definitivas anuales del periodo 2014-2015, de los dos (2) funcionarios de carrera administrativa del Proceso y se radicó copia en Gestión Talento Humano el dia 16/02/2015. TRD- 2104903 –HISTORIAS LABORALES DE PERSONAL.</t>
  </si>
  <si>
    <t>No. De planes de mejoramiento concertados y evaluados  en  término / No. De planes de mejoramiento a concertar y evaluar.</t>
  </si>
  <si>
    <t>GESTIÓN DE TIC´S</t>
  </si>
  <si>
    <t>Profesional  - Técnico  / Oficina Asesora de Planeación y Sistemas</t>
  </si>
  <si>
    <t>De los cuatro procedimeintos que se deben actualizar 1 se encuentra en transversalidad Soporte Técnico a Usuarios.
APGTSOPSPT01 - PROCEDIMIENTO PUBLICACION Y ACTUALIZACION DE INFORMACION EN MEDIOS ELECTRONICOS (PAGINA WEB INTRANET)
APGTSOPSPT07 - MANTENIMIENTO DE SERVIDOR DE APLICACIONES Y BASE DATOS; APGTSOPSPT02 - COPIAS DE SEGURIDAD DE USUARIOS Y SERVIDORES  se encuentra en ajustes</t>
  </si>
  <si>
    <t xml:space="preserve">Durante el I semestre el proceso documentó en términos de opotunidad dos (2)las acciones preventivas  en el Plan de Manejo de Riesgos, y  tres(3) no conformidades reales en el Plan de Mejoramiento Institucional que fueron identificadas a través de las diferentes auditorías. </t>
  </si>
  <si>
    <t>Durante el Primer semestre se debían ejecutar 6 acciones de mejora del plan de manejo e riesgos las cuales se encuentran en un avance del 91% y en el Plan de mejoramiento se debían ejecutar 8 acciones de mejora el cual se encuentra en un avnce de 50%.</t>
  </si>
  <si>
    <t>REALIZAR EL ENVÍO DE 52 CORREOS ELECTRÓNICOS CON EL FIN DE  SENSIBILIZAR A LOS FUNCIONARIOS PARA ASEGURAR LA APLICACIÓN DEL PROCEDIMIENTO COPIAS DE SEGURIDAD DE CIUDADANOS</t>
  </si>
  <si>
    <t>Envío de 26 correos electrónicos a todos los funcionarios recordando la realización de las copias de seguridad de los archivos de los equipos de cada uno.</t>
  </si>
  <si>
    <t>Reporte Oportuno a Planes e Indicadores de gestión</t>
  </si>
  <si>
    <t>No de reportes de avances realizados / No.  de reportes de avances programados</t>
  </si>
  <si>
    <t>Durante el primer semestre del 2015 se enviaron 26 correos de solicitud de copias de seguridad, evidencia que se encuentra en el correo demaf@fondo</t>
  </si>
  <si>
    <t>REALIZAR LA DIVULGACIÓN DE LAS POLÍTICAS DE SEGURIDAD DE LA INFORMACIÓN.</t>
  </si>
  <si>
    <t>Desarrollar 1 Actividad para la divulgación de las políticas de seguridad de la información (correos electrónicos mensajes emergentes Real Popup)</t>
  </si>
  <si>
    <t xml:space="preserve">Actividades de divulgación </t>
  </si>
  <si>
    <t>No de actividades de divulgación adelantadas / No.  de actividades de divulgación planeadas.</t>
  </si>
  <si>
    <t>Para el primer semestre de 2015 se programo una capacitacion general de la estretegia de Gobierno en Linea, donde se incluyo el tema de politicas de seguridad de la informacion, la programacion de esta actividad se solicito a talento humano el dia 16/06/2015 y fue dictada los dias 1 y 2 de julio del año en curso, evidencia que se encuentra en los registros de asistencia a capacitaciones de talento humano.</t>
  </si>
  <si>
    <t>Jefe Oficina Asesora de Planeación y Sistemas</t>
  </si>
  <si>
    <t>PUBLICAR LAS ACTUALIZACIONES DE LOS DOCUMENTOS DE TODOS LOS PROCESOS EN EL SISTEMA INTEGRADO DE PROCESOS Y PROCEDIMIENTOS.</t>
  </si>
  <si>
    <t>Publicar los cambios o modificaciones de los documentos de todos los procesos en el Sistema Integrado de Procesos y Procedimientos ( dic 2014 / Ene feb mar abril y mayo 2015)</t>
  </si>
  <si>
    <t>Publicar los cambios o modificaciones de los documentos de todos los procesos en el Sistema Integrado de Procesos y Procedimientos (jun / jul ago sep oct nov 2015).</t>
  </si>
  <si>
    <t>Técnico / Oficina Asesora de Palneación y Sistema</t>
  </si>
  <si>
    <t>Documentos publicados en el SIP</t>
  </si>
  <si>
    <t>No de documentos publicados en el SIP/ No de documentos aprobados por acto administrativo.</t>
  </si>
  <si>
    <t>Durante el I semetsre se publicaron 42 procedimientos que se evidencian la publicacion de lss resoluciones asi:  No 0099 del 22 de enero de 2015 (1:) No 0221 del 18 de febrero de 2015 ( 9); No 0303 del 02 de marzo de 2015 ( 9); No 0337 de 05 de marzo (3); No 0433 de 20 de marzo de 2015 (1); No 0603 de 21 de abril (5); No 0613 de 22 de abril de 2015 (2); No 0795 de 13 de mayo de 2015 (5); No 1053 de 24 junio (4). No 1093 de 26 de junio (3).</t>
  </si>
  <si>
    <t>IMPLEMENTAR UN SISTEMA DE GESTION DE TECNOLOGIA</t>
  </si>
  <si>
    <t xml:space="preserve">1). Reformulación del Plan de Acción para la Estrategia de Gobierno en Linea.                                                            </t>
  </si>
  <si>
    <t xml:space="preserve">Seguimiento al Plan de Acción para la Estrategia de Gobierno en Linea.                 </t>
  </si>
  <si>
    <t>Jefe - Profesional -Técnico / Oficina Asesora de Planeación y Sistemas</t>
  </si>
  <si>
    <t>Plan de Acción para la Estrategia de Gobierno en Linea.</t>
  </si>
  <si>
    <t>Número de productos realizados/ Número de productos programados</t>
  </si>
  <si>
    <t>En El primer semestre de 2015 no se recibieron instrucciones sobre la creacion del Plan de accion de Gobierno en Linea, por parte del Ministerio de Salud y de la Protección Social, En reunion de seguimiento quedo el compromiso de enviar a todas las entidades adscritas al ministerio un funcionario que ayude a la consolidacion y el levantamiento del plan de accion de gobierno en linea con los nuevos lineamientos establecidos</t>
  </si>
  <si>
    <t>REALIZAR EL MONITOREO DE LOS EQUIPOS DE COMPUTO DEL FPS.</t>
  </si>
  <si>
    <t>1). Informe de monitoreo a software de seguridad presentados al Jefe de la Oficina Asesora de Planeacion y Sistemas.</t>
  </si>
  <si>
    <t>Profesional / Oficina Asesora de Planeación y Sistemas</t>
  </si>
  <si>
    <t>Informes presentados</t>
  </si>
  <si>
    <t>No de informes presentados / No de informes programados.</t>
  </si>
  <si>
    <t>ACTUALIZAR LAS HOJAS DE VIDA DE LOS EQUIPOS</t>
  </si>
  <si>
    <t>Actualización de hojas de vida de  equipos           de acuerdo a  novedades en los equipos (cambio de hardware o cambio de funcionarios.</t>
  </si>
  <si>
    <t>Actualización de hojas de vida de  equipos de acuerdo a  novedades en los equipos (cambio de hardware o cambio de funcionarios).</t>
  </si>
  <si>
    <t>Técnico  / Oficina Asesora de Palneación y Sistema</t>
  </si>
  <si>
    <t>Hojas de vida actualizadas</t>
  </si>
  <si>
    <t>No hojas de vida actualizadas/ No hojas de vida a actualizar</t>
  </si>
  <si>
    <t>Durante el Primer Semestre se realizo una visita de inspeccion a todos los equipos de la entidad y se realizo nuevamente el levantamiento de la informacion de la hoja de vida de equipos de computo de toda la entidad, evidencia que se encuentra en el equipo del funcionario Rosmel Acosta</t>
  </si>
  <si>
    <t xml:space="preserve">ASIGNACIÓN, CONFIGURACIÓN Y DISTRIBUCIÓN DE EQUIPOS. </t>
  </si>
  <si>
    <t>Configuración y Distribución de Equipos de computo adquiridos.</t>
  </si>
  <si>
    <t>Técnicos  / Oficina Asesora de Planeación y Sistemas</t>
  </si>
  <si>
    <t xml:space="preserve">Asignación, Configuración y Distribución de Equipos de computo </t>
  </si>
  <si>
    <t>No de productos realizados/ No de productos programados</t>
  </si>
  <si>
    <t>MEDICION Y MEJORA</t>
  </si>
  <si>
    <t>VERIFICACIÓN Y EVALUACIÓN DE AL CUMPLIMIENTO DE LAS PLANES INSTITUCIONALES</t>
  </si>
  <si>
    <t>1). Reformulación del Plan de Fortalecimiento del SIG.
2) Seguimiento bimensual al Plan de Fortalecimiento del SIG.
3 Seguimiento trimestral al Producto no Conforme.</t>
  </si>
  <si>
    <t>Profesional III / Oficina Asesora de Planeación y Sistemas</t>
  </si>
  <si>
    <t>productos programados</t>
  </si>
  <si>
    <t xml:space="preserve">(No. De Productos realizados  /No. De productos programados </t>
  </si>
  <si>
    <t>SE realizo reformulacion y seguimiento al Plan de Fortalecimiento del SIG, esta informacion se puede verificar en la intranet de la entidad.</t>
  </si>
  <si>
    <t>ASESORAR A LOS PROCESOS  EN LA  DOCUMENTACIÓN DE NO CONFOMIDADES</t>
  </si>
  <si>
    <t>Realizar asesoria en la documentación de las no confomidades identificadas a los diferentes procesos en el I semestre</t>
  </si>
  <si>
    <t>Realizar asesoria en la documentación de las no confomidades identificadas a los diferentes procesos en el II semestre</t>
  </si>
  <si>
    <t>Profesional II / Oficina Asesora de Planeación y Sistemas</t>
  </si>
  <si>
    <t>Asesoría en la documentación de No confomidades (Potenciales y Reales)</t>
  </si>
  <si>
    <t>No. de procesos asesorados en la documentacón de no corformidades / No de procesos con no conformidades detectadas en los ciclos de auditoria.</t>
  </si>
  <si>
    <t>Duarnte el primer semestre se realizo asesoria a los 12 procesos del FPS a los cuales le identificaron No conformidades, para la documentacion de las No conformidades reales y potenciales tanto en el Plan de Mejoramiento Institucional como en el Plan de Manejo de Riesgos.</t>
  </si>
  <si>
    <t xml:space="preserve">CONSOLIDAR Y REPORTAR DOS AVANCES  DE LAS ACCIONES PREVENTIVAS DEL PLAN DE MANEJO DE RIESGO </t>
  </si>
  <si>
    <t xml:space="preserve">1). Presentación del Analisis al Mapa de riesgos al Equipo Operativo MECI - CALIDAD y publicación; segundo semestre 2014.
</t>
  </si>
  <si>
    <t xml:space="preserve">1) Presentación del Analisis al Mapa de riesgos al Equipo Operativo MECI - CALIDAD y publicación; primer semestre 2015.
</t>
  </si>
  <si>
    <t>Profesional II / Jefe Oficina Asesora de Planeación y Sistemas</t>
  </si>
  <si>
    <t>Analisis del Mapa de Riesgo.</t>
  </si>
  <si>
    <t>Mediante correo electronico del dia 30 de enero del 2015 se envio al jefe de la oficina Asesora de Planeacion y Sistemas el informe de analisis al Mapa de Riesgos Correspondiente al primer y segundo semestre del 2014 informacion que se puede evidenciar en la intranet de la entidad.</t>
  </si>
  <si>
    <t>Dentro del Plan de Mejoramiento Institucional el proceso de medicion y mejora implemento un total de 5 acciones correctivas de manera oportuna y 3 dentro del plan de manejo de riesgos.</t>
  </si>
  <si>
    <t>Dentro del Plan de Mejoramiento para el I semestre se implementaron un total de 13 acciones correctivas de las cuales se implementaron al 100% solo 3.</t>
  </si>
  <si>
    <t>Se actualizaron los documentos relacionados con la metodologia para la administracion del Producto No conforme, Procedimiento, Matriz de Identificacion del Producto No Conforme,Formato de identificacion, reporte y tratamiento, ficha de caracterizacion del proceso, procedimiento administracion de acciones correctivas y el formato para la realizacion del informe de desempeño, toda esta informacion se puede evidenciar mediante la intranet dentro del Mapa de Procesos y Procedimientos.</t>
  </si>
  <si>
    <t>DIRECCIONAMIENTO ESTRATÉGICO</t>
  </si>
  <si>
    <t xml:space="preserve"> Profesionales / Jefe Oficina Asesora / Oficina Asesora de Planeación y Sistemas</t>
  </si>
  <si>
    <t xml:space="preserve">1. Se actualizó el CÓDIGO DE BUEN GOBIERNO ESDESDIGCB01.  Formato ESDESOPSFO14 Mapa de Riesgos de Corrupción.   2. Formato ESDESOPSFO21 Seguimiento a las Estrategias del Plan Anticorrupción.  3. Manual de Calidad Sistema Integral de Gestión MECI- CALIDAD ESDESDIGMS01 mediante resolución 0099 del 22 de enero del 2015; 
4. Procedimiento Comité de Contratación ESDESDIGPT06 mediante Resolución 0221 de 18 de febrero de 2015. 
5. Formato ESDESOPSFO17 Solicitud de elaboración, modificación  o eliminación . 6. Formato ESDESOPSFO18  Solicitud de elaboración, modificación de procedimientos. 7. Formato ESDESOPSPT20 Plan de Fortalecimiento y Mantenimiento del Sistema Integral de gestión (MECI- CALIDAD) mediante resolución 0303 del 02 de marzo del 2015; 
8. Ficha de Caracterización ESDESOPSFC01 del Proceso Direccionamiento Estratégico . 9. Instructivo ESDESOPSIT01 Para la modificación del manual de procesos y procedimientos (SIP)
10. Manual de Calidad Sistema Integral de Gestión MECI- CALIDAD ESDESDIGMS01 mediante resolución 0337 del 05 de marzo del 2015; 
11. Manual de Calidad Sistema Integral de Gestión MECI- CALIDAD ESDESDIGMS01 mediante resolución 0433 del 20 de marzo del 2015
12. Encuesta ESDESDIGFO18 Encuesta de Percepción mediante resolución 0603 del 21 de abril del 2015
13. Procedimiento ESDESOPS07 Elaboración y Control de Documentos Interno. 14. Instructivo ESDESOPSIT01 Para la modificación del manual de procesos y procedimientos (SIP) mediante resolución 0610 del 22 de abril del 2015
15. Procedimiento ESDESDIGPT02Revisión por la Dirección Revisión por la Dirección mediante resolución 1053 del 24 de junio del 2015
16. Procedimiento ESDESOPSPT06 Matriz Primaria y Secundaria del FPS mediante resolución 1093 del 26 de junio del 2015
Eliminación
18 Procedimiento 05010107 Comité de Dirección mediante resolución 0099 del 22 de enero del 2015; 
</t>
  </si>
  <si>
    <t>REVISÓN TÉCNICA  DE LOS DOCUMENTOS DE GESTIÓN DEL SISTEMA INTEGRAL DE GESTION MECI - CALIDAD SEGÚN REQUERIMIENTOS DE LOS PROCESOS.</t>
  </si>
  <si>
    <t xml:space="preserve">Revisión técnica de las solicitudes de modificación o creación de la documentación del Sistema Integrado de Gestión presentadas por los procesos  si se requieren </t>
  </si>
  <si>
    <t xml:space="preserve">Revisión técnica de las solicitudes de modificación o creación de indicadores de Gestión presentadas por los procesos  si se requieren </t>
  </si>
  <si>
    <t>Profesionales / Oficina Asesora de Planeación y Sistemas</t>
  </si>
  <si>
    <t xml:space="preserve"> Indicadores de Gestión.</t>
  </si>
  <si>
    <t>No. de revisiones técnicas realizadas /  No.de solicitudes recibidas</t>
  </si>
  <si>
    <t>Durante  el semestre evaluado se recibieron 194 solicitudes de  elaboración, modificación o eliminación  de  documentos, para revisión. Se revisaron técnicamente 185 documentos, quedando pendientes 9 documentos, debido a que fueron recibidos  durante la segunda quincena del mes de de Junio  de 2015, estando dentro de los términos establecidos para dicha revisión. Información que se puede evidenciar en la tabla de excel control de documentos del SIP a cargo de la secretaria de la Oficina Asesora de Planeación y Sistemas.</t>
  </si>
  <si>
    <t>ORGANIZAR Y REALIZAR AUDIENCIA PÚBLICA DE RENDICIÓN DE CUENTAS A LA CIUDADANÍA</t>
  </si>
  <si>
    <t xml:space="preserve">1). Base de datos actualizada de  los ciudadanoss de las federaciones y  asociaciones participantes de la Audiencia Pública de Rendición de Cuentas                                                                                                                                                                                                            2) Cronograma aprobado de la programación de   la Audiencia pública de Rendición de Cuentas.                                                                                                                         3) Elaboración y consolidación del Informe de Gestión 2014.                                                                                                      
</t>
  </si>
  <si>
    <t xml:space="preserve">                                                                                                                                                                                 1)  Evento de Audiencia de  Rendición de Cuentas realizada
2)Evaluación final sobre la Audiencia Pública realizada</t>
  </si>
  <si>
    <t>Técnico  -Jefe Oficina Asesora / Oficina Asesora de Planeación y Sistemas</t>
  </si>
  <si>
    <t>Audiencia Publica realizada y Evaluada</t>
  </si>
  <si>
    <t>Nº de productos realizados / Nº de productos programados</t>
  </si>
  <si>
    <t>1) Se actualizó  la base de datos de  pensionados, asociaciones, gremios y federaciones, participantes en la Audiencia Pública de Rendición de Cuentas .2) Se elaboró el cronograma de la  Audiencia Pública de Rendición de Cuentas .</t>
  </si>
  <si>
    <t>REALIZAR EVENTO DE REVISIÓN POR LA DIRECCIÓN DEL SISTEMA INTEGRAL DE GESTIÓN MECI - CALIDAD</t>
  </si>
  <si>
    <t>1). Informe de la Revisión por la Dirección del Sistema Integral de Gestión Meci- Calidad II semestre 2014.</t>
  </si>
  <si>
    <t>1) Informe de la Revisión por la Dirección del Sistema Integral de Gestión Meci- Calidad I semestre 2015.</t>
  </si>
  <si>
    <t>Profesionales / Jefe oficina Asesora/ Oficina Asesora de Planeación y Sistemas</t>
  </si>
  <si>
    <t>Presentación de Informes.</t>
  </si>
  <si>
    <t>Informe presentado en terminos de oportunidad / Informe programado.</t>
  </si>
  <si>
    <t>Se  realizo el Infome de  Revisión por la Dirección del Sistema Integral de Gestión Meci- Calidad II semestre 2014, el cual se encuentra publicado en la página de intranet  Link /  Comprometidos con la Calidad / Revisión por la Dirección año 2014</t>
  </si>
  <si>
    <t>CONSOLIDAR  LA MATRIZ DOFA INSTITUCIONAL</t>
  </si>
  <si>
    <t>Presentar metodología para la construcción de la DOFA institucional.
Consolidación de la DOFA resultaltante de la aplicación de la metodología aplicada por el Equipo Operativo MECI- CALIDAD</t>
  </si>
  <si>
    <t>Matriz DOFA</t>
  </si>
  <si>
    <t>(No. De Productos realizados  / No. De productos programados</t>
  </si>
  <si>
    <t>No se tiene avance ya que la matriz DOFA fue ajustada y aun no se presenta ante l Equipo Operativo MECI-CALIDAD.</t>
  </si>
  <si>
    <t>REALIZAR ASESORIA EN LA FORMULACIÓN  DE LOS ACUERDOS DE GESTIÓN</t>
  </si>
  <si>
    <t xml:space="preserve">1).Envío de  correo electrónico  al Secretario General y los Subdirectores (Financiero y de Prestaciones Sociales) informando disposición para brindar la asesoría en la Elaboración del Acuerdo de Gestión.
</t>
  </si>
  <si>
    <t xml:space="preserve">
</t>
  </si>
  <si>
    <t>Asesoria Acuerdos de Gestión</t>
  </si>
  <si>
    <t>(No. de correos electrónicos enviados  / No. de correos electrónicos a enviar</t>
  </si>
  <si>
    <t>Se envio  el 29 de enero de 2015 correo electrónico informado la asesoría en la Elaboración del Acuerdo de Gestión del año en curso al Secretario General, Subdiretor de Prestaciones Sociales y Subdirector Financiero, Evidencia correo elecrrónico lilig@fondo</t>
  </si>
  <si>
    <t>Durante el Primer semestre se debían ejecutar 9 acciones de mejora del plan de manejo e riesgos las cuales se encuentran en un avance del 62% y en el Plan de mejoramiento se debían ejecutar 8 acciones de mejora el cual se encuentra en un avance de 76%.</t>
  </si>
  <si>
    <t>IMPLEMENTAR LA POLÍTICA CERO PAPEL</t>
  </si>
  <si>
    <t xml:space="preserve">1). Reformulación del Plan de Eficiencia Administrativa. 
2). Sencibilización en Eficiencia Administrativa y Cero Papel.
</t>
  </si>
  <si>
    <t>1. Seguimiento al Plan de Eficiencia Administrativa.</t>
  </si>
  <si>
    <t>Jefe Oficina Asesora de Planeación y Sistemas - Profesional II  / Oficina Asesora de Planeación y Sistemas</t>
  </si>
  <si>
    <t>Política de Cero Papel Implementada</t>
  </si>
  <si>
    <t xml:space="preserve">1).No se realizó la Reformulación del Plan de Eficiencia Administrativa por cuanto no se le realizo asesoramiento por cuanto no se requiere, por lo tanto no aplica en el semestre a evaluar
2). No se realizo la sencibilización en Eficiencia Administrativa y Cero Papel, por cuanto no se realizo la reformulación.
</t>
  </si>
  <si>
    <t xml:space="preserve">Durante el I semestre el proceso documentó en oportunidad dos (2)las acciones preventivas  en el Plan de Manejo de Riesgos, y  dos (2) no conformidades reales en el Plan de Mejoramiento Institucional que fueron identificadas a través de las diferentes auditorías. </t>
  </si>
  <si>
    <t>Director General /  Jeje de la Oficina Asesora de Planeación y  Sistemas</t>
  </si>
  <si>
    <t>Para el período 2015-2016, se debía concertar compromisos laborales para tres (3) funcionarios del Proceso Direccionamiento Estratégico: los cuales fueron concertados dentro de los términos establecidos y radicados el el Grupo Interno de Trabajo Gestión de Talento Humano: 
Mauricio Villaneda Jimenez: 16 de febrero de 2015
Maria Flor Lara: 12 de febrero de 2015
Willson Beltran: 12 de febrero de 2015</t>
  </si>
  <si>
    <t>Se realizaron en términos de oportunidad  tres (3) evaluaciones de desempeño  funcionarios del Proceso Direccionamiento Estratégico: los cuales fueron concertados dentro de los términos establecidos y radicados el el Grupo Interno de Trabajo Gestión de Talento Humano: 
Mauricio Villaneda Jimenez: 20 de febrero de 2015
Maria Flor Lara: 12 de febrero de 2015
Willson Beltran: 12 de febrero de 2015</t>
  </si>
  <si>
    <t>DESARROLLAR LOS PRODUCTO PARA ORGANIZAR Y ADMINISTRAR  EL ARCHIVO DE GESTIÓN DE LA OFICINA ASESORA DE PLANEACIÓN Y SISTEMAS</t>
  </si>
  <si>
    <t xml:space="preserve">1) Realizar la transferencia  de las carpetas al archivo central según lo establecido en cronograma de transferencias primarias
</t>
  </si>
  <si>
    <t xml:space="preserve">Auxiliar de Oficina / Oficina Asesora de Planeación y Sistemas </t>
  </si>
  <si>
    <t>NA</t>
  </si>
  <si>
    <t>Esta actividad no aplica para el periodo a evaluar.</t>
  </si>
  <si>
    <t>DESARROLLAR LOS PRODUCTO PARA ORGANIZAR Y ADMINISTRAR  EL ARCHIVO DE GESTIÓN DE LA DIRECCIÓN GENERAL</t>
  </si>
  <si>
    <t xml:space="preserve">1).Realizar la transferencia  de las carpetas al archivo central según lo establecido en cronograma de transferencias primarias                                                                                                                                                                                                                         </t>
  </si>
  <si>
    <t>Secretaria Ejecutiva/ Dirección General</t>
  </si>
  <si>
    <t>1).Realizar la transferencia  de las carpetas al archivo central según lo establecido en cronograma de transferencias primarias el día 14 de enero de 2015</t>
  </si>
  <si>
    <t>FORTALECER EL SISTEMA DE INSPECCION, VIGILANCIA Y CONTROL, ASI COMO LA SOSTENIBILIDAD FINANCIERA DEL SECTOR DE LA PROTECCION SOCIA</t>
  </si>
  <si>
    <t>REALIZAR LOS REGISTROS RELACIONADOS CON LA UTILIZACIÓN DE LOS VEHÍCULOS, ASÍ COMO LOS CONSUMOS DE GASOLINA, ACEITE Y DEMÁS INSUMOS DE LOS AUTOMOTORES</t>
  </si>
  <si>
    <t>Mantener actualizada la ficha técnica del vehiculo asiganado con los registros de los  mantenimientos y reparaciones efectuadas al mismo</t>
  </si>
  <si>
    <t>Conductor mecánico/ Dirección General</t>
  </si>
  <si>
    <t>Oportunidad en las labores de mantenimiento de vehículos</t>
  </si>
  <si>
    <t>No de reparaciones y mantenimientos efectuados en el periodo  / No de reparaciones y mantenimientos requeridos por el vehículo</t>
  </si>
  <si>
    <t xml:space="preserve">
Durante el I semestre se realizaron los siguientes mantenimientos tal y como se evidencia en la ficha técnica del vehiculo CHEVROLET CAPTIVA 2015 ODT -069
A los 10,819  km se le realizo revisión de frenos, pastillas,  y bandas; balanceo, alineación, revisión suspención y dirección.
A los 66,193  km se le realizo cambio de Aceite de motor y filtro de aceite.
A los 18,000 mk se le realizo cambio de filtro de aire acondicionador, revisión de frenos, pastillas y bandas.
</t>
  </si>
  <si>
    <t>GESTIÓN DE SERVICIOS SALUD</t>
  </si>
  <si>
    <t xml:space="preserve">1) GESTIÓN MISIONAL Y DE GOBIERNO </t>
  </si>
  <si>
    <t>EFECTUAR EL 90% DE LOS COMITÉS DE EVALUACIÓN DE LOS  SERVICIOS DE SALUD LOCALES Y REGIONALES CON PARTICIPACIÓN DE LOS VEEDORES</t>
  </si>
  <si>
    <t>% de comités de evaluación de servicios de salud locales y regionales realizados</t>
  </si>
  <si>
    <t>Médicos Especialistas / Médicos Auditores</t>
  </si>
  <si>
    <t>Porcentaje de cumplimiento en la realización de comités locales y regionales de evaluación</t>
  </si>
  <si>
    <t>No. comites locales y regionales realizados *100 / No. De comites locales y regionales programados</t>
  </si>
  <si>
    <t xml:space="preserve">Enel primer semestre del 2015 fueron programados 111 Comités locales y regionales de los cuales se realizaron 101 Comites regionales y locales. y 1 comite local regional adicional. Asi: 
PACIFICO: en el primer trimestre fueron programados 6 comites locales regionales y se realizaron 6 comites locales regionales. En el segundo trimestre fueron programados 11  comites locales regionales de los cuales se realizaron 11 comites locales regionales
CARTAGENA: en el primer trimestre fueron progrmados 4 comites locales regionales y se realizaron 4 comites locales regionales. En el segundo trimestre fueron programados 4 comites locales regionales y se realizaron 4 comites locales regionales. 
BARRANQUILLA :en el primer trimestre fueron  progrmados  5 comites locales regionales y se realizaron 5 comites locales regionales. En el segundo trimestre fueron programados 6 comites locales regionales y se realizaron 6 comites  locales regionales.
CENTRAL:  en el primer trimestre fueron  progrmados  9 comites locales regionales y se realizaron 9 comites locales regionales y 1 adicional.  En el segundo trimestre fueron programados 10 comites locales regionales y se realizaron 10 comites locales regionales.
TUMACO: en el primer trimestre fueron  progrmados  3 comites locales regionales y se realizaron 2 comites locales regionales; no fueron realizados en su totalidad ya que los veedores requieren la presencia del Director General.  En el segundo trimestre fueron programados 3 comites locales regionales y se realizaron 3 comites  locales regionales.
SANTA MARTA: en el primer trimestre fueron  progrmados  5 comites locales regionales y se realizaron 5 comites locales regionales. En el segundo trimestre fueron programados 6 comites locales regionales y se realizaron 6 comites  locales regionales.
BUENAVENTURA: en el primer trimestre fueron  progrmados  6 comites locales regionales y se realizaron 3 comites locales regionales. En el segundo trimestre fueron programados 6 comites locales regionales y se realizaron 2 comites  locales regionales. no se realizaron en su totalidad ya que los veedores requieren la presencia del Director General.
ANTIOQUIA: en el primer trimestre fueron  progrmados  9 comites locales regionales y se realizaron 8 comites locales regionales. En el segundo trimestre fueron programados 9 comites locales regionales y se realizaron 8 comites  locales regionales.
SANTANDER: en el primer trimestre fueron  progrmados  4 comites locales regionales y se realizaron 4 comites locales regionales. En el segundo trimestre fueron programados 5 comites locales regionales y se realizaron 5 comites  locales regionales.
 </t>
  </si>
  <si>
    <t>EFECTUAR LOS COMITÉS TÉCNICO CIENTÍFICOS REQUERIDOS POR LOS CIUDADANOS PARA EVALUAR LA INDICACIÓN DE MEDICAMENTOS, SERVICIOS MÉDICOS Y/O PRESTACIONES DE SALUD NO INCLUIDAS EN EL POS</t>
  </si>
  <si>
    <t>% de Comités Técnico Científicos requeridos por los ciudadanos en el trimestre que fueron realizados oportunamente</t>
  </si>
  <si>
    <t>Médicos Especialistas / Médicos Auditores / Preofesional División Central/ Subdirector de Prestaciones Sociales</t>
  </si>
  <si>
    <t>Oportunidad en la realización de Comité Técnico Científico</t>
  </si>
  <si>
    <t>No. De Comités Técnico Científicos realizados oportunamente *100 / No de Comités Técnico Científicos realizados</t>
  </si>
  <si>
    <t xml:space="preserve">en el primer semestre del 2015  fueron realizados 85  Comites tecnico cientificos y se realizaron en oportunidad 85 comités tecnico cientificos .. Asi: 
CARTAGENA: en el primer trimestre se realizaron  4  comites tecnico cientifico y fueron realizados oportunamente  4 comites tecnico cientifico. en el segundo trimestre no se realizaron comites tecnico cientifico.
BARRANQUILLA: En el primer trimestre se realizaron  4  comites tecnico cientifico y fueron realizados oportunamente  4 comites tecnico cientifico. en el segundo trimestre se realizaron 7 comites tecnico cientifico y se realizaron oportunamente 7 comites tecnico cientifico.
CENTRAL: en el primer trimestrey el segundo trimestre  no se realizaron comites tecnico cientificos. 
TUMACO: en el primer trimestrey el segundo trimestre  no se realizaron comites tecnico cientificos.
SANTA MARTA: en el primer trimestre se realizaron  4  comites tecnico cientifico y fueron realizados oportunamente  4 comites tecnico cientifico. en el segundo trimestre no se realizaron comites tecnico cientifico.
BUENAVENTURA:en el primer trimestrey el segundo trimestre  no se realizaron comites tecnico cientificos. 
PACIFICO:  En el primer trimestre se realizaron  31  comites tecnico cientifico y fueron realizados oportunamente  31 comites tecnico cientifico. en el segundo trimestre no se realizaron comites tecnico cientifico .
ANTIOQUIA: En el primer trimestre se realizo  1  comites tecnico cientifico y  fue realizado oportunamente 1 comite tecnico cientifico. en el segundo trimestre se realizo 1 comite tecnico cientifico y fue realizado en oportunidad 1 comite tecnico cientifico.
SANTANDER: En el primer trimestre se realizaron 20 comites tecnico cientificos y  fueron realizados oportunamente 20 comites tecnico cientificos. en el segundo trimestre se realizaron 13 comites tecnico cientificos y fueron realizados en oportunidad 13 comites tecnico cientificos.
</t>
  </si>
  <si>
    <t>ELABORAR Y PRESENTAR OPORTUNAMENTE LAS 48 DECLARACIONES DE GIRO Y COMPENSACIÓN ANTE EL CONSORCIO FIDUCIARIO.</t>
  </si>
  <si>
    <t>Verificar oportunamente las 24 declaraciones de giro y compensación enviadas por el Consorcio Fiduciari</t>
  </si>
  <si>
    <t xml:space="preserve">Técnico / Profesional </t>
  </si>
  <si>
    <t xml:space="preserve">Porcentaje de declaraciones de giro y compensación presentadas oportunamente </t>
  </si>
  <si>
    <t>Nº de declaraciones de giro y compensación elaboradas y  presentadas / Nº de procesos de compensación</t>
  </si>
  <si>
    <t>27</t>
  </si>
  <si>
    <t>Durante el primer semestre de 2015 se recibieron del consorcio SAYP , 24 Declaraciones de Giro y Compensacion  y 3 Declaraciones de Proceso de Correcion para un total de 27 declaraciones,  de las cuales fueron analizadas y aceptadas 27 para un cumplimiento del 100% .</t>
  </si>
  <si>
    <t>DESARROLLAR LOSPRODUCTOS PARA ORGANIZAR Y ADMINISTRAR  EL ARCHIVO DE GESTIÓN  DE SERVICIOS DE SALUD</t>
  </si>
  <si>
    <t xml:space="preserve">1-2) Realizar la transferencia  de las carpetas al archivo central según lo establecido en cronograma de transferencias primarias
</t>
  </si>
  <si>
    <t>Secretarias Ejecutivas</t>
  </si>
  <si>
    <t>Gestión de arcivos del Proceso</t>
  </si>
  <si>
    <t>1</t>
  </si>
  <si>
    <t>DESARROLLAR LOS  PRODUCTOS PARA ORGANIZAR Y ADMINISTRAR  EL ARCHIVO DE GESTIÓN  DE   DE SERVICIOS DE SALUD (AFILIACIONES Y COMPENSACIÓN)</t>
  </si>
  <si>
    <t xml:space="preserve">1). . Realizar la transferencia  de las carpetas al archivo central según lo establecido en cronograma de transferencias primarias
</t>
  </si>
  <si>
    <t>Secretaria Ejecutiva</t>
  </si>
  <si>
    <t>El dia 15 de abril de 2015, se hizo entrega al archivo central  de la documentacion correspondiete al año 2013, cumpliendo con el 100% de la entrega programa en el cronograma del 2015,</t>
  </si>
  <si>
    <t xml:space="preserve">Subdirector de  Prestaciones Sociales </t>
  </si>
  <si>
    <t>en el primer semestre del 2015 se realizaron 4 conciliaciones con el GIT de Contabilidad relacionado con morosos al Sistema General de Seguridad Social en Salud y Recaudo evidencia encontrada en la Oficina de Contabilidad en la carpeta CONCILIACIONES CON TRD GCO 4201901.</t>
  </si>
  <si>
    <t>DESARROLLAR LOS  PRODUCTOS PARA ORGANIZAR Y ADMINISTRAR  EL ARCHIVO DE GESTIÓN  DE   DE SERVICIOS DE SALUD - DIVISIÓN CENTRAL</t>
  </si>
  <si>
    <t>1). Realizar la transferencia  de las carpetas al archivo central según lo establecido en cronograma de transferencias primarias( todas las divisiones del FPS)</t>
  </si>
  <si>
    <t>1). Realizar la transferencia  de las carpetas al archivo central según lo establecido en cronograma de transferencias primarias ( todas las divisiones del FPS)</t>
  </si>
  <si>
    <t>Para el primer semestre del 2015 se hizo la transferencia del archivo de Gestion de la Division de barranquilla pero la misma fue devuelta ya que tinen como faltante la realizacion de los expedientes virtuales. según el cronograma estipulado por el GIT Atencion al Ciudadano y Gestion Documental las fechas de entrga para las divisiones son:
Barranquilla - 16 de febrero
Medellin - 25 agosto
Cali - 16 de septiembre
Tumaco - 19 de agosto
Santamarta - 11 septiembre
Cartagena - 20 agosto
Bucaramanga - 11 de septimebre
Buenaventura - 1 de julio</t>
  </si>
  <si>
    <t>Subdirección Prestaciones Sociales /Coordinadora Grupo Interno de Trabajo Gestión Prestación Servicios de Salud/ Profesional 8</t>
  </si>
  <si>
    <t>en el primer semestre del 2015 fueron actualizados y aprobados los siguientes procedimientos : 
procedimientos aprobados mediante RESOLUCION No 0603 del 21 de Abril del 2015
- AUDITORIA MEDICA EN PUNTO DE ATENCION
- FUNCIONAMIENTO COMITÉ TECNICO CIENTIFICO Y PAGO POR CONCEPTO DE MEDICAMENTOS, SERVICIOS MEDICOS Y PRESTACIONES DE SALUD NO POS CONTRATISTAS
formatos: aprobados mediante RESOLUCION No 0603 del 21 de Abril del 2015
- FORMATO REPORTE DE INDICADORES TRIMESTRALES PROCESO GESTION DE SERVICIOS DE SALUD 
- FORMATO INFORME DE AUDITORIA TRIMESTRAL MEDICOS ESPECIALISTAS Y AUDITORES
- FORMATO REPORTE DE SEGUIMIENTO DE RIESGOS INCLUIDOS EN EL MANUAL DE GARANTIA DE LA CALIDAD
- FORMATO CRONOGRAMA DE VISITAS DE AUDITORIA Y COMITE DE EVALUACION
- FORMATO EVALUACION DE SATISFACCION DE PACIENTES HOSPITALIZADOS 
-FORMATO SEGUIMIENTO A PLANES DE MEJORAMIENTO CON CONTRATISTAS SERVICIOS DE SALUD 
-FOTMATO ACTA PLAN DE MEJORAMIENTO HALLAZGOS DE AUDITORIA
- FORMATO EVALUACION DE SATISFACCION EN SERVICIOS AMBULATORIOS. 
FICHA DE CARACTERIZACION PROCESO SERVICIOS DE SALUD aprobado mediante RESOLUCION No  0221 18 de Febrero del 2015.</t>
  </si>
  <si>
    <t>IMPLEMENTAR EL PLAN DE MEJORAMIENTO DEL PROCESO COMO RESULTADO DE SU AUTOEVALUACIÓN Y LAS AUDITORIAS PRACTICADAS AL PROCESO.</t>
  </si>
  <si>
    <t xml:space="preserve">
En el primer semestre del 2015  se realizaron dos auditorias : 1 de control de interno y 1 de calidad en las cuales se encontraron las siguientes no conformidades  tanto reales como potenciales.
CONTROL INTERNO:
GIT DERVICIOS DE SALUD:  se documentaron 4 no conformidades reales de las cuales CI00715 se le implemento accion de mejora. asinmismo se documentaron las no conformidades reales CI00815, CI00915, CI01015  las cuales se encuentran en terminos. se documentaron las siguientes no conformidades potenciales CI00415,CI00515, CI00615, CI00715, CI00815 a las cuales se le realizo acciones de mejora.
DIVISION BARRANQUILLA: se documentaron las no conformidades reales  CI01815, CI01915, CI02015 a los cuales se le implemento accion de mejora. se documento las siguientes no conformidad potencial CI01215,CI01315  a la cuales se les realizo accion de mejora
DIVISION CENTRAL: se documentaron las siguientes no foncormidades reales  CI02115, CI02215, CI02315, CI02415, CI02515, CI02615  los cuales no aplican para el periodo evaluado. se documento la siguiente no conformidad potencial CI01515 a la cual se le realizo accion de mejora. 
TUMACO: se documentaron las siguientes no conformidades CI02715, CUI02815 a los cuales se le implemento accion de mejora. 
CALI: se documentaron las siguientes no conformidades reales CI03115, CI03215, CI03315, CI03415 a los cuales se les realizo accion de mejora
BUENAVENTURA: se documentaron  las siguiente no conformidad real  CI03515 a la cual se le implemento accion de mejora.
CARTAGENA. se documento la sigueinte no conformidad potencia CI01415 a la cual se le realizo accion de mejora.
CALIDAD: 
GIT SERVICIOS DE SALUD: se documentaron las siguientes no conformidades reales CA01115, CA01715, CA01815,CA01915 a lass cuales se le realizo accion de Mejora . se documentaron las siguientes no confrotmidades potenciales CA01615, CA02715 a las cuales se les realizo accion de Mejora. 
</t>
  </si>
  <si>
    <t xml:space="preserve">en el primer semestre se documentaron 35 hallazgos asi. 
PMI: 24 de las cuales 20 fueron detectadas en auditoria de Control interno y 4 en auditoria de calidad
PMR: 11 de las cuales 9 fueron detectadas en auditoria de control interno y 2 en auditoria de calidad. </t>
  </si>
  <si>
    <t xml:space="preserve">Subdirector de  Prestaciones Sociales /Coordinadora Grupo Interno de Trabajo Gestión Prestación Servicios de Salud/ </t>
  </si>
  <si>
    <t xml:space="preserve">Mediante memorando No SPS 20153000010263 del 13 de Febrero del 2015 se radico los compromisos laborales de 12 funcionarios de planta 
SUBDIRECCION DE PRESTACIONES SOCIALES : SANDRA HELENA PINZON DOMINGUEZ
GIT SERVICIOS DE SALUD: LUZ HELENA GUTIERREZ SUAREZ
DIVISION CENTRAL: OLGA LUCIA CARDONA SANCHEZ
AFILIACIONES Y COMPENSACION: SILVIO RIVERA DOMINGUEZ , OMAR ANTONIO FORERO FORERO PORRAR
DIVISION SANTANDER: LIGIA GALENO PENAGOS, BENJAMIN HERRERA VESGA
DIVISION PACIFICO: MARTHA AZUCENA GARZON, ISABEL CRISTINA GALLO MEJIA
DIVISION ANTONIA: SERGIO VELEZ GONZALEZ, AMPARO FRANCO DUQUE
DIVISION MAGDALENA: NAGE AUN QUINCENA.
</t>
  </si>
  <si>
    <t xml:space="preserve">Mediante memorando No SPS 20153000010263 del 13 de Febrero del 2015 se radico la evaluacion de desempeño de 12 funcionarios de planta 
SUBDIRECCION DE PRESTACIONES SOCIALES : SANDRA HELENA PINZON DOMINGUEZ
GIT SERVICIOS DE SALUD: LUZ HELENA GUTIERREZ SUAREZ
DIVISION CENTRAL: OLGA LUCIA CARDONA SANCHEZ
AFILIACIONES Y COMPENSACION: SILVIO RIVERA DOMINGUEZ , OMAR ANTONIO FORERO FORERO PORRAR
DIVISION SANTANDER: LIGIA GALENO PENAGOS, BENJAMIN HERRERA VESGA
DIVISION PACIFICO: MARTHA AZUCENA GARZON, ISABEL CRISTINA GALLO MEJIA
DIVISION ANTONIA: SERGIO VELEZ GONZALEZ, AMPARO FRANCO DUQUE
DIVISION MAGDALENA: NAGE AUN QUINCENA.
</t>
  </si>
  <si>
    <t>Teniendo en cuenta que las calificaciones de los funcionarios :
SUBDIRECCION DE PRESTACIONES SOCIALES : SANDRA HELENA PINZON DOMINGUEZ
GIT SERVICIOS DE SALUD: LUZ HELENA GUTIERREZ SUAREZ
DIVISION CENTRAL: OLGA LUCIA CARDONA SANCHEZ
AFILIACIONES Y COMPENSACION: SILVIO RIVERA DOMINGUEZ , OMAR ANTONIO FORERO FORERO PORRAR
DIVISION SANTANDER: LIGIA GALENO PENAGOS, BENJAMIN HERRERA VESGA
DIVISION PACIFICO: MARTHA AZUCENA GARZON, ISABEL CRISTINA GALLO MEJIA
DIVISION ANTONIA: SERGIO VELEZ GONZALEZ, AMPARO FRANCO DUQUE
DIVISION MAGDALENA: NAGE AUN QUINCENA.
fueron del 100% no se realiza plan de mejoramiento.</t>
  </si>
  <si>
    <t>GARANTIZAR LA PRESTACIÓN DE LOS SERVICIOS DE SALUD, QUE REQUIERAN NUESTROS AFILIADOS A TRAVÉS DE LA EFECTIVA ADMINISTRACIÓN DE LOS MISMOS.</t>
  </si>
  <si>
    <t>en el primer semestre del 2015 se transfirio el dia 12 de Junio el Archivo correspondiente a las estadisticas evidencia encontrada en la AZ ARCHIVO GENERA DSA CON TRD 6501. quedando pendiente  según el cronograma estipulado por el GIT Atencion al Ciudadano y Gestion Documental la dell archivo de valoraciones el 14 de Agosto del 2015 y el de Archivo de Gestion el 27 de Noviembre del 2015.</t>
  </si>
  <si>
    <t>GESTIÓN DE PRESTACIONES ECONÓMICAS</t>
  </si>
  <si>
    <t xml:space="preserve">GARANTIZAR DE FORMA OPORTUNA EL RECONOCIMIENTO Y PAGO DE PRESTACIONES ECONÓMICAS DE ACUERDO AL MARCO LEGAL  </t>
  </si>
  <si>
    <t>REALIZAR   EL ESTUDIO JURÍDICO  DE LAS SOLICITUDES PARA EL RECONOCIMIENTO O NEGACIÓN DE LAS PRESTACIONES ECONÓMICAS DE FERROCARRILES Y  PROYECTAR LOS ACTOS ADMINISTRATIVOS DENTRO DE LOS TÉRMINOS DE LEY.</t>
  </si>
  <si>
    <t>% de prestaciones económicas tramitadas (II semetsre 2014)</t>
  </si>
  <si>
    <t>% de prestaciones económicas tramitadas (I semetsre 2015)</t>
  </si>
  <si>
    <t>Abogados Sustanciadores/ Auxiliares Adminstrativos/ Técnico Administrativo Secretarias ejecutivas / Coodinador Grupo Interno Gestión Prestaciones Económicas / Subdirector Prestaciones Sociales</t>
  </si>
  <si>
    <t>Oportunidad en la elaboración de actos administrativos</t>
  </si>
  <si>
    <t>% de prestaciones economicas tramitadas / % de prestaciones económicas a tramitar.</t>
  </si>
  <si>
    <t>En el segundo semestre del 2014 se tramitaron dentro de los terminos de la ley el 96,47% de las Prestaciones Economicas. Las restante 113 solicitudes quedaron pendientes por documentacion requeridas a los usuarios o por tramites internos de la entidad.</t>
  </si>
  <si>
    <t>REALIZAR EL ESTUDIO JURÍDICO Y PROYECTAR LAS RESPUESTAS DE LAS TUTELAS  PENSIONES  NOTIFICADAS DENTRO DE LOS TÉRMINOS DE LEY</t>
  </si>
  <si>
    <t>% de Tutelas contestadas en términos de ley (II semetsre 2014)</t>
  </si>
  <si>
    <t>% de Tutelas contestadas en términos de ley  (I semestre 2015)</t>
  </si>
  <si>
    <t>Auxiliares Administrativos/ Técnicos Administrativos/ Secretarias Ejecutivas, Abogados sustanciadores/ Coordinador Grupo Interno GPE /Subdirector de Prestaciones Sociales</t>
  </si>
  <si>
    <t>Oportunidad en la contestación de las Tutelas</t>
  </si>
  <si>
    <t>No de Tutelas contestadas/ No de Tutelas  recibidas</t>
  </si>
  <si>
    <t xml:space="preserve">En el segundo semestre del 2014 se contesto  dentro del termino de  ley  el 100% de  las tutelas. </t>
  </si>
  <si>
    <t>REGISTRAR Y VERIFICAR   LAS NOVEDADES  DE LAS NOMINAS DE PENSIONADOS DE SAN JUAN DE DIOS ,PROSOCIAL Y FERROCARRILES NACIONALES DE COLOMBIA SEGÚN CRONOGRAMA DE NÓMINA</t>
  </si>
  <si>
    <t>% de Novedades de nóminas registradas y verificadas  según cronograma</t>
  </si>
  <si>
    <t>Auxiliares Adminstrativos / Técnicos Administrativos / Secretarias Ejecutivas, Abogados sustanciadores/ Coordinador Grupo Interno GPE/Subdirector de Prestaciones Sociales</t>
  </si>
  <si>
    <t>Porcentajes de novedades registradas y verificadas según cronograma</t>
  </si>
  <si>
    <t>No de novedades aplicadas a las nóminas  según cronograma/No de novedades recibidas</t>
  </si>
  <si>
    <t>en el primer semestre se solicitaron 13884 novedades  de los cuales fueron aplicadas en nomina 13884 asi: 
INGRESOS: 222
RETIROS. 318
TRASLADOS 393
DEDUCCIONES: 9068
LIBRANZAS: 3771
EMBARGOS :112 
Evidencia encontrada en las CARPETAS MENSUALES DE NOMINA.</t>
  </si>
  <si>
    <t>DESARROLLAR LOS PRODUCTOS PARA ORGANIZAR Y ADMINISTRAR  EL ARCHIVO DE GESTIÓN DE LA OFICINA  DE  PRESTACIONES ECONÓMICAS DE FERROCARRILES</t>
  </si>
  <si>
    <t xml:space="preserve">1).Realizar la transferencia  de las carpetas al archivo central según lo establecido en el cronograma de transferencias primarias
</t>
  </si>
  <si>
    <t xml:space="preserve">1).Realizar la transferencia  de las carpetas al archivo central según lo establecido en el cronograma de transferencias primarias
                                                                                                                                                                                                                         </t>
  </si>
  <si>
    <t>Auxiliares Adminstrativos / Técnicos Administrativos/ Secretarias Ejecutivas / Coordinador Grupo Interno GPE</t>
  </si>
  <si>
    <t xml:space="preserve">El archivo de Gestion del año 2013 se encuentra listo para su entrega en fisico. Sion embargo el mismo no fue recibido fundamentado que se debia cargar como expedientes virtuales, situacion que requiere realizarse. </t>
  </si>
  <si>
    <t>DESARROLLAR LOS PRODUCTOS PARA ORGANIZAR Y ADMINISTRAR  EL ARCHIVO DE GESTIÓN DE LA OFICINA  DE  PRESTACIONES SOCIALES</t>
  </si>
  <si>
    <t>1).Realizar la transferencia  de las carpetas al archivo central según lo establecido en cronograma de transferencias primarias</t>
  </si>
  <si>
    <t>Secretaria Ejecutiva/ Subdirector De Prestaciones Sociales</t>
  </si>
  <si>
    <t>No aplica para el periodo evaluado ya que la fecha  estipulada por Gestion Documental para  la entrega del Archivo de  Gestion es en el  mes de Diciembre.</t>
  </si>
  <si>
    <t>Coordinador Grupo Interno de Trabajo Gestión Prestaciones Económicas</t>
  </si>
  <si>
    <t>en el primer semestre del 2015 se realizo conciliaciones con el GIT de Contabilidad relacionado con bonos pensionales y nominas de ferrocarriles nacionales, prosocial y San Juan de Dios . Se envidencia en actas de conciliacion. Evidencia encontrada en la Oficina de Contabilidad en la carpeta CONCILIACION con TRD GCO 4201901</t>
  </si>
  <si>
    <t xml:space="preserve">Subdirección Prestaciones Sociales /Coordinador Grupo Interno de Trabajo Gestión Prestaciones Económicas/Profesional </t>
  </si>
  <si>
    <t>en el primer semestre se documento oportunamente 7 hallazgos detectadas asi: 
se documentaron los siguientes hallazgos 
PMI: 5 de las cuales 4 fueron detectados en Auditoria de control interno y 1 en auditoria de calidad.  
PMR: 2 de las cuales 1 fue detectado en auditoria de control interno y 1 en auditoria de calidad.</t>
  </si>
  <si>
    <t xml:space="preserve">Subdirección Prestaciones Sociales /Coordinadora Grupo Interno de Trabajo Gestión Prestaciones Económicas/Profesional </t>
  </si>
  <si>
    <t xml:space="preserve">Mediante resolucion No 0303 del 02 de Marzo del 2015 fueron aprobados los siguientes procedimientos: 
- RECONOCIMIENTO PENSION PLENA 
- RECONOCIMIENTO AUXILIO FUNERARIO
- ELIMINACION RECONOCIMIENTO EDUCACION ESPECIAL HIJOS DE PENSIONADOS DE PUERTOS DE COLOMBIA 
- ELIMINACION RECONOCIMIENTO AUXILIO EDUCATIVO PARA HIJOS DE PENSIONADOS DE PUERTOS DE COLOMBIA
- ELIMINACION INFORME DE GESTION DEL CONTRATO INTERADMINISTRATIVO FPS MINISTERIO DE LA PROTECCION SOCIAL 
-ELIMINACION AUDITORIA A LOS INSTITUTIOS DE EDUCACION ESPECIAL 
Mediante resolucion No 1053 del 24 de Junio del 2015 fue aprobada la ficha de caracterizacion del proceso prstaciones economicas y se aprobaron los siguientes procedimientos .
-INCLUSION PENSIONADOS EN NOMINA
- TRASLADO A OTRA EPS O ENTIDAD DEL REGIMEN COMUN
- DESCUENTOS POR EMBARGO
</t>
  </si>
  <si>
    <t>IMPLEMENTAR EL PLAN DE MEJORAMIENTO DEL PROCESO , COMO RESULTADO DE SU AUTOEVALUACIÓN Y LAS AUDITORIAS PRACTICADAS AL PROCESO.</t>
  </si>
  <si>
    <t>En el primer semestre del 2015 se documentaron los siguientes hallazgos. 
CONTROL INTERNO : se documentaron las siguientes no conformidades reales CI0115, CI01215, CI01615, CI03415 a las cuales se le realizo accion de mejora .  Se documento la siguiente no conformidad potencia CI00915 a la cual se le realizo accion de mejora 
CALIDAD: se documento las siguientes no conformidades reales CA00415 a la cual se le realizo accion de mejora. se documento la siguiente no conformidad potencial CA02915  a la cual se le realizo accion de mejora.</t>
  </si>
  <si>
    <t xml:space="preserve">100% Compromisos Laborales Concertados en Término (si se requiere)
</t>
  </si>
  <si>
    <t>Subdirección Prestaciones Sociales /Coordinador Grupo Interno de Trabajo Gestión Prestación Económicas</t>
  </si>
  <si>
    <t>No. de compromisos laborales concertados en  término y radicados en GTH/ No. de compromisos laborales a concertar</t>
  </si>
  <si>
    <t xml:space="preserve">Mediante memorando GPE - 20153140010283  del 13 de Febrero del 2015 ,  se radico los compromisos laborales de 8 funcionaios de planta 
MONICA ALEXANDRA MANRIQUE NARVAEZ
BLANCA SAMARIS MATALLANA SOTELO
NANCY ESTELA MUÑOZ ARIAS
MARIA ODETH SALAZAR VILLARREAL
GUIOMAR ANGELICA MARTINEZ RODRIGUEZ
SILVANO MARTINEZ LOPEZ
ANGEL ROBERT TORRES FLOREZ
HUMBERTO MALAVER PINZON.
</t>
  </si>
  <si>
    <t>Acuerdo de Gestión 2014 Subdirector Prestaciones Sociales evaluado en término  radicados en GTH
Acuerdo de Gestión 2015 Subdirector Prestaciones Sociales Concertado en término  radicados en GTH</t>
  </si>
  <si>
    <t>Seguimiento al acuerdo de Gestión Programado para la vigencia.</t>
  </si>
  <si>
    <t>Subdirector Prestaciones Sociales</t>
  </si>
  <si>
    <t>No. de Acuerdos de Gestión Evaluados y Concertados en Término / No. de Acuerdos de Gestión a Evaluar y Concertar en Término</t>
  </si>
  <si>
    <t>se radicaron los Acuerdos de Gestion 2014 y 2015 y la evaluacion el dia 15 de abril del 2015 evidencia que se encuentra en el GIT Talento Humano en la carpeta HISTORIAS LABORALES DEL PERSONAL con TRD 2104903.</t>
  </si>
  <si>
    <t>Subdirección Prestaciones Sociales /Coordinador Grupo Interno de Trabajo Gestión Prestaciones Económicas</t>
  </si>
  <si>
    <t>No. de evaluaciones desempeño realizadas en  término y radicadas en GTH / No. de evaluaciones desempeño a realizar</t>
  </si>
  <si>
    <t xml:space="preserve">Mediante memorando No GPE - 20153140010283  del 13 de Febrero del 2015 se radico la evaluacion de desempeño de 8 funcionaios de planta
MONICA ALEXANDRA MANRIQUE NARVAEZ
BLANCA SAMARIS MATALLANA SOTELO
NANCY ESTELA MUÑOZ ARIAS
MARIA ODETH SALAZAR VILLARREAL
GUIOMAR ANGELICA MARTINEZ RODRIGUEZ
SILVANO MARTINEZ LOPEZ
ANGEL ROBERT TORRES FLOREZ
HUMBERTO MALAVER PINZON.
</t>
  </si>
  <si>
    <t xml:space="preserve">100% Planes De Mejoramiento Concertados y Evaluados en  Término </t>
  </si>
  <si>
    <t>Subdirección Prestaciones Sociales /Coordinador Grupo Interno de Trabajo Gestión Prestación Ecoómicas</t>
  </si>
  <si>
    <t>Teniendo en cuenta que las calificaciones de los funcionarios :
MONICA ALEXANDRA MANRIQUE NARVAEZ
BLANCA SAMARIS MATALLANA SOTELO
NANCY ESTELA MUÑOZ ARIAS
MARIA ODETH SALAZAR VILLARREAL
GUIOMAR ANGELICA MARTINEZ RODRIGUEZ
SILVANO MARTINEZ LOPEZ
ANGEL ROBERT TORRES FLOREZ
HUMBERTO MALAVER PINZON.
fueron del 100% no se realiza plan de mejoramiento.</t>
  </si>
  <si>
    <t>1). Se elaboro el Informe de permisos y ausencias laborales del IV trimestre del 2014, el cual fue enviado mediante memorando numero GTH-20152100003023 de 2015, al Señor Director de la entidad para la toma de acciones de mejora frente al porcentaje de horas en que los funcionarios y trabajadores que prestan los servicios a la entidad se ausentan por diferentes razones.
2) Se elaboro el Informe de permisos y ausencias laborales del I trimestre 2015, el cual fue enviado mediante memorando numero GTH-20152100025573 de 2015, al Señor Director de la entidad para la toma de acciones de mejora frente al porcentaje de horas en que los funcionarios y trabajadores que prestan los servicios a la entidad se ausentan por diferentes razones.
Evidencias: AZT 2103501- ESTADISTICAS DE PERSONAL - Informes
 Carpeta 2102103- CORRESPONDENCIA INTERNA- Memorandos Enviados.</t>
  </si>
  <si>
    <t>GESTIÓN DOCUMENTAL</t>
  </si>
  <si>
    <t xml:space="preserve">REALIZAR  DOS JORNADAS DE CAPACITACIÓN PARA  TODOS LOS PROCESOS DE LA ENTIDAD DE  LOS MEDIOS DE APOYO QUE PRESENTA SISTEMA GESTIÓN DOCUMENTA -ORFEO- PARA SU ADECUADA EJECUCIÓN. </t>
  </si>
  <si>
    <t>No de capacitaciones realizadas sobre los medios de apoyo del sistema documental ORFEO</t>
  </si>
  <si>
    <t xml:space="preserve">                  
1) Realizar capacitaciones sobre los medios de apoyo del sistema documental ORFEO según necesidades de los funcionarios requeridas.</t>
  </si>
  <si>
    <t>Profesional  / Grupo Interno de Atención  al ciudadano y Gestión Documental</t>
  </si>
  <si>
    <t xml:space="preserve">Capacitación de los medios de apoyo del sistema de gestión documental Orfeo </t>
  </si>
  <si>
    <t xml:space="preserve">(Nº capacitaciones Realizadas </t>
  </si>
  <si>
    <t>Durante el semestre fueron realizadas 23 capacitaciones en 9 jornadas de capacitación a los funcionarios que entraron a la entidad y a otros funcionarios del FPS (reinducción)</t>
  </si>
  <si>
    <t>REALIZAR LA EJECUTORIA DE LOS ACTOS ADMINISTRATIVOS NOTIFICADOS QUE POR NORMATIVIDAD REQUIERAN DICHA EJECUCIÓN</t>
  </si>
  <si>
    <t>No. de resoluciones ejecutoriadas dentro de los términos de ley en el periodo (Oct Nov Dic /2014 y Ene Feb Marzo de 2015).</t>
  </si>
  <si>
    <t>No. de resoluciones ejecutoriadas dentro de los términos de ley en el periodo (Abril mayo junio julio agosto sept 2015).</t>
  </si>
  <si>
    <t>Secretaria Ejecutiva, Auxiliares de Oficina, de secretaria general</t>
  </si>
  <si>
    <t>Ejecutoria de resoluciones</t>
  </si>
  <si>
    <t>(Nº de resoluciones ejecutoriadas dentro de los términos de ley/Nº de resoluciones notificadas y/o recurso)*100</t>
  </si>
  <si>
    <t>Durante el periodo de octubre de 2014a marzo de 2015 se ejecutoriaron 551 actos administrativos, se puede evidenciar en la base de datos CODIGO:  APGDOSGEFO02, que se encuentra en la oficina de secretaria general y es llevada por el funcionario LUIS EDUARDO MARTINEZ HIGUERA</t>
  </si>
  <si>
    <t>FIJAR, DESFIJAR Y EJECUTORIAR AVISOS DE LAS RESOLUCIONES QUE NO CUMPLIERON EL TRAMITE DE NOTIFICACIÓN PERSONAL (NOTARIA / PRESENCIAL)</t>
  </si>
  <si>
    <t>No. de actos administrativos notificados  mediante aviso (Oct Nov Dic /2014 y Ene Feb Marzo de 2015).</t>
  </si>
  <si>
    <t>No. de actos administrativos notificados  mediante aviso  (Abril mayo junio julio agosto sept 2015).</t>
  </si>
  <si>
    <t>Secretaria Ejecutiva,Auxiliares de Oficina de Secretaria General</t>
  </si>
  <si>
    <t>Actos Administrativos comunicados mediante aviso</t>
  </si>
  <si>
    <t>(Nº De Resoluciones notificadas mediante aviso / No. De Resoluciones que no cumplieron el trámite de notificación personal)*100</t>
  </si>
  <si>
    <t>Durante el periodo de octubre de 2014a marzo de 2015 se notificaron por aviso 149 actos administrativos, se puede evidenciar en la base de datos CODIGO:  APGDOSGEFO02, que se encuentra en la oficina de secretaria general y es llevada por el funcionario LUIS EDUARDO MARTINEZ HIGUERA</t>
  </si>
  <si>
    <t>GARANTIZAR RADICACION OPORTUNA DE LA CORRESPONDENCIA RECIBIDA POR LA ENTIDAD.</t>
  </si>
  <si>
    <t>% de documentos radicados en ORFEO frente a la correspondencia recibida.</t>
  </si>
  <si>
    <t>Secretaria Ejecutiva / Auxiliar V Grupo Interno de Atención  al Ciudadano y Gestión Documental</t>
  </si>
  <si>
    <t>Oportunidad en la radicación documental</t>
  </si>
  <si>
    <t xml:space="preserve"> (Nº de documentos radicados / Nº de documentos a radicar)*100</t>
  </si>
  <si>
    <t>Durante el semestre fueron radicados 16,524 documentos en el programa de correspondencia ORFEO, de los cuales todos son entradas, estos a su vez fueron distribuidos 6 horas siguientes a su radicación. Evidencia consignada en el aplicativo ORFEO módulo estadistica.</t>
  </si>
  <si>
    <t xml:space="preserve">ACTUALIZAR EL NORMOGRAMA INSTITUCIONAL </t>
  </si>
  <si>
    <t>1). Enviar seis correos electrónicos recordando el reporte del normogrma institucional. 
2) Actualizar el normograma de acuerdo a los requerimiento de los procesos.</t>
  </si>
  <si>
    <t>1) Enviar seis correos electrónicos recordando el reporte del normogrma institucional. 
2) Actualizar el normograma de acuerdo a los requerimiento de los procesos.</t>
  </si>
  <si>
    <t>Encargado de actualización Normograma Institucional / Sectetaría General</t>
  </si>
  <si>
    <t>Actualización del Normograma Institucional</t>
  </si>
  <si>
    <t>(Nº de productos ejecutados / Nº de productos programados)*100</t>
  </si>
  <si>
    <t>Fueron enviados 6 correos correspondiente a la actualización del normograma de gestión documental: 17/02/2015, 9/03/2015, 10/04/2015, 06/05/2015, 09/06/2015 y 06/07/2015. Evidencia consignada en el equipo de computo del profesional de gestión documental.</t>
  </si>
  <si>
    <t>REALIZAR 2 SEGUIMIENTO AL PROGRAMA DE GESTION DOCUMENTAL</t>
  </si>
  <si>
    <t>1). Informe de Seguimiento al Programa de Gestión Documental.
2) presentacion del Informe al Comité de Desarrollo Administrativo (temas de Archivo).</t>
  </si>
  <si>
    <t>1) Informe de Seguimiento al Programa de Gestión Documental.
2) presentacion del Informe al Comité de Desarrollo Administrativo (temas de Archivo).</t>
  </si>
  <si>
    <t xml:space="preserve">informe de seguimiento </t>
  </si>
  <si>
    <t>No ha sido realizado el siguimiento al programa de gestión documental y por ende no ha sido presentado al comité de desarrollo administrativo.  De acuerdo a la normatividad el PGD debe ser modificado para luego hacerle el seguimiento.</t>
  </si>
  <si>
    <t>DESARROLLAR LOS  PRODUCTOS PARA ORGANIZAR Y ADMINISTRAR  EL ARCHIVO DE GESTIÓN DEL  PROCESO GESTIÓN DOCUMENTAL</t>
  </si>
  <si>
    <t xml:space="preserve">1). Realizar la transferencia  de las carpetas al archivo central según lo establecido en cronograma de transferencias primarias                                                                                                                                   </t>
  </si>
  <si>
    <t>Secretaria Ejecutiva / Grupo Interno de Atención  al Ciudadano y Gestión Documental</t>
  </si>
  <si>
    <t>DESARROLLAR LOS PRODUCTOS PARA ORGANIZAR Y ADMINISTRAR  EL ARCHIVO DE GESTIÓN DE SECRETARIA GENERAL</t>
  </si>
  <si>
    <t xml:space="preserve"> Secretaria Ejecutiva -Auxiliar de Oficina / Secretaria General</t>
  </si>
  <si>
    <t>Secretaria general realizo 2 transferencias primarias : 23 de enero y 5 de junio; estas transferencias fueron hechas de acuerdo al cronograma de transferencias documentales. Evidencia consignada en la carpeta 220-5202 transferencias 2015.</t>
  </si>
  <si>
    <t>Gestión documental documento 3 acciones preventivas  y 1 correctiva dentro de los términos acordes con los procedimientos,</t>
  </si>
  <si>
    <r>
      <rPr>
        <sz val="28"/>
        <rFont val="Arial Narrow"/>
        <family val="2"/>
      </rPr>
      <t>El cumplimiento en el I semestre del avance del Plan de Manejo de Riesgos es del 82%, y el Plan de Mejoramiento es del 25%</t>
    </r>
    <r>
      <rPr>
        <b/>
        <sz val="28"/>
        <rFont val="Arial Narrow"/>
        <family val="2"/>
      </rPr>
      <t xml:space="preserve"> </t>
    </r>
  </si>
  <si>
    <t xml:space="preserve">DIGITALIZACIÓN DE ARCHIVO CENTRAL </t>
  </si>
  <si>
    <t>Digitalizar 1560  carpetas  según cronograma aprobado por comite</t>
  </si>
  <si>
    <t>Profesional II / Auxiliar de Oficina</t>
  </si>
  <si>
    <t>Digitalización del archivo central</t>
  </si>
  <si>
    <t>NO de carpetas digitalizadas / No de carpetas programadas para digitalizar</t>
  </si>
  <si>
    <t>Durante le primer semestre del 2015 fueron digitalizadas 1921 carpetas para un total de 189,802 folios, esta actividad fue desarrollada por dos funcionarios. Evidencia consignada en el software digitalizar en el equipo de computo del profesional del archivo de gestión.</t>
  </si>
  <si>
    <t xml:space="preserve">
Acuerdo de Gestión 2015 del Secretario General concertado en término  radicados en GTH</t>
  </si>
  <si>
    <t>Secretario General</t>
  </si>
  <si>
    <t xml:space="preserve">No. de Acuerdos de Gestión Evaluados y Concertados en Término / No. de Acuerdos de Gestióna  Evaluar y Concertar en término </t>
  </si>
  <si>
    <t>En la oficina de GIT talento humano fue radicado el dia 16 de febrero los acuerdos de evaluación de la funcioanaria de planta de gestión documental evidencia consignada en la oficina del GIT talento humano.</t>
  </si>
  <si>
    <t>Fueron radicados en la oficina del GIT talento humano los compromisos concertados de la funcionaria de planta de gestión documental el día 16 de febrero del 2015. evidencia consignada en la oficina del GIT talento humano.</t>
  </si>
  <si>
    <t>Fueron radicados en la oficina del GIT talento humano la evaluación de desempeño de la funcionaria de planta de gestión documental el día 16 de febrero del 2015. evidencia consignada en la oficina del GIT talento humano.</t>
  </si>
  <si>
    <t xml:space="preserve">N/A
</t>
  </si>
  <si>
    <t>A la fecha no han sido actualizado los tres documentos programdos para actualizar en el semestre, sin embargo, de los tres documentos 2 estan en transverzalidad y el otro esta en revisión técnica. Evidencia que reposa en el equipo de computo del profesional de gestión documental en la bandeja de correo.
Se actualizo la ficha de caracterizacion del proceso el 28 de febrero acto administrativo 0221</t>
  </si>
  <si>
    <t>RECURSOS FINANCIEROS</t>
  </si>
  <si>
    <t>REALIZAR  OPORTUNAMENTE LA PRESENTACIÓN DE INFORMES DE GESTIÓN INTERNOS Y EXTERNOS</t>
  </si>
  <si>
    <t xml:space="preserve">Actualización y cumplimiento del cronograma  interno de presentación de informes para la vigencia, según programación de la matriz primaria y secundaria.
</t>
  </si>
  <si>
    <t xml:space="preserve">Subdirector Financiero /Coordinadores de la Subdirección </t>
  </si>
  <si>
    <t>Cronograma informes internos</t>
  </si>
  <si>
    <t>No. De cronogramas  actualizados / No de cronogramas a actulizar</t>
  </si>
  <si>
    <t xml:space="preserve">El Grupo Interno de Trabajo de Tesorería presentó 8 informes de acuerdo con lo programado en la matriz primaria y secundaria  de los cuales 6 corresponden al  Promedio diario de cuenta e inversiones en TES y 2 al informe Trimestral de Inversiones GTE - 20154100000841 - 20154100000851- 20154100014911- 20154100033801- 201547100049371 -20154100049541 -20154100067031 y 20154100085441
2).La Subdirección Financiera- Presupuesto  Genero 6 Ejecuciones presupuestales de las 6 programadas                                                    El  GIT  de  contabilidad 57 informes  programados /59 informes presentados ,   , la evidencia  de  su presentación se pueden  observar en la carpeta con tabla de  retención  GCO 4205301,GCO 4208306,GCO 4202702 GCO 4202306 .             </t>
  </si>
  <si>
    <t>GENERAR Y PRESENTAR  CUATRO (4)      INFORMES DE LOS ESTADOS FINANCIEROS A LA SUBDIRECCIÓN FINANCIERA CON EL PROPÓSITO DE EVALUAR LA SITUACIÓN FINANCIERA DE LA ENTIDAD Y TOMAR LAS DECISIONES PERTINENTES.</t>
  </si>
  <si>
    <t>1). Presentar dos (2) informes de los estados financieros a la Subdireccion Financiera</t>
  </si>
  <si>
    <t>Coordinador del Grupo Interno  de Trabajo de Contabilidad / profesional</t>
  </si>
  <si>
    <t>Presentación de Estados financieros</t>
  </si>
  <si>
    <t>No. de informes presentados / Total de informes a presentar</t>
  </si>
  <si>
    <t xml:space="preserve">Se presentaron   dos informes a la subdireccion   Financiera    en las fechas correspondientes    28/02/2015, 05/05/2015   la evidencia reposa en la carpeta  GCO 420 5203 </t>
  </si>
  <si>
    <t>GENERAR Y PRESENTAR  CUATRO (4) INFORMES  DE SEGUIMIENTO A CONVENIOS CON ENTIDADES FINANCIERAS SEGÚN EL PLAN DE TRABAJO ESTABLECIDO</t>
  </si>
  <si>
    <t>1).Presentar 2 Informes al Director General sobre el seguimiento a los convenios con entidades financieras</t>
  </si>
  <si>
    <t>1)Presentar 2 Informes al Director General sobre el seguimiento a los convenios con entidades financieras</t>
  </si>
  <si>
    <t>Subdirector Financiero/Coordinador Grupo Interno de Trabajo de Tesoreria</t>
  </si>
  <si>
    <t xml:space="preserve">Seguimiento a Convenios con Entidades Financieras </t>
  </si>
  <si>
    <t>durante  el primer semestre se presentaron 2 informes  de seguimiento a convenios a través de los memorandos   - GTE 20154100005573 Y GTE 20154100026263</t>
  </si>
  <si>
    <t>SOLICITAR Y REALIZAR CONCILIACIONES DE  LA INFORMACIÓN CONTABLE CON LAS DISTINTOS PROCESOS  QUE ALIMENTAN LA CONTABILIDAD DE ACUERDO A INSTRUCCIONES DE LA CONTADURIA GENERAL DE LA NACION</t>
  </si>
  <si>
    <t>1) Solicitud de analisis de la información y/o informe detallada a conciliar 
2) Realizar  trimestralmente 7 conciliaciones con los procesos GIT gestiòn de Bienes, Compras y Servicios Administrativos, Gestión Financiera-Tesorería, , Asistencuia Júridica, Gestión Servicios de Salud, Gestión de Cobro, Gestión Prestaciones Economicas y Talento Humano 2) Presentar  conciliaciones mensuales ( 9 Cajas Menores y 17 de Cuentas Bancarias).</t>
  </si>
  <si>
    <t>1) Solicitud de analisis de la información y/o informe detallada a conciliar 
2) Realizar   trimestralmente 7 conciliaciones con los procesos GIT gestiòn de Bienes, Compras y Servicios Administrativos, Gestión Financiera-Tesorería, , Asistencuia Júridica, Gestión Servicios de Salud, Gestión de Cobro, Gestión Prestaciones Economicas y Talento Humano 2) Presentar  conciliaciones mensuales ( 9 Cajas Menores y 17 de Cuentas Bancarias).</t>
  </si>
  <si>
    <t xml:space="preserve">Coordinador del Grupo Interno  de Trabajo de Contabilidad / Grupo </t>
  </si>
  <si>
    <t>Conciliación de la información Contable entre áreas</t>
  </si>
  <si>
    <t>1-En el primer   semestre    la primera actividad  fue   realizar un memorando GCO20154200023353   de las conciliaciones aefectuar con las diferentes areas     deacuerdo  con las fechas  establecidas  con el SIIF  .                                                                                                                                                                               En el primer  semestre del 2015 el GIT de contabilidad    realizo   70  conciliaciones entre procesos   y  156 conciliaciones bancarias  de un total de 226 realizadas, conciliaciones programada 230 quedado  pendientes de elaborar  4 conciliaciones   la evidencia se encuentra  archivada en  la carpeta   GCO 420 19 01</t>
  </si>
  <si>
    <t xml:space="preserve">FORTALECIMIENTO A LA ADECUADA ADMINISTRACIÓN DE LOS BIENES DE LA ENTIDAD Y LA ÓPTIMA GESTIÓN DE LOS RECURSOS </t>
  </si>
  <si>
    <t>GESTIONARLA DEPURACIÓN DE LAS PARTIDAS REFLEJADAS EN LAS CONCILIACIONES BANCARIAS DE LAS CUENTAS DE LA ENTIDAD DE ACUERDO CON EL PROCEDIMIENTO</t>
  </si>
  <si>
    <t>% Numero de partidas gestionadas por cuenta bancaria</t>
  </si>
  <si>
    <t>Coordinador Grupo Interno de Trabajo de Tesoreria</t>
  </si>
  <si>
    <t>Eficacia en la Depuracion de conciliaciones bancarias</t>
  </si>
  <si>
    <t>SALDO EN LIBROS + PAGOS PROGRAMADOS PARA EL MES SIGUIENTE / SALDO EN BANCO - DEBITOS GESTIONADOS  POR LA ENTIDAD Y PENDIENTES DE ABONAR POR EL BANCO</t>
  </si>
  <si>
    <t xml:space="preserve">El nivel de depuración de las cuentas bancarias está en el 99,98% evidienciandose gestión dentro de porceso de depuración de las conciliaciones bancarias.
 </t>
  </si>
  <si>
    <t>EXPEDICIÓN DE CDP´S  EN TÉRMINOS DE OPORTUNIDAD DE ACUERDO CON EL PROCEDIMIENTO</t>
  </si>
  <si>
    <t>%Número de CDP´S expedidos oportunamente</t>
  </si>
  <si>
    <t>Encargado de Presupuesto</t>
  </si>
  <si>
    <t>Oportunidad en la expedición de compromisos</t>
  </si>
  <si>
    <t>No CDP´s  expedidos  en términos de oportunidad / Total de CDP´s solicitados</t>
  </si>
  <si>
    <t>Durante el primer semestre de 2015 se expidieron 553 cdps  (Unidad Salud 359 y Pensión 194) de manera oportuna, de acuerdo con  la disponibilidad presupuestal
Se evidencia en las carpetas ( CERTIFICADO DE DISPONIBILIDAD  PRESUPUESTAL 2015 PENSIONES 404.13.03 y CERTIFICADO DE DISPONIBILIDAD  PRESUPUESTAL 2015 SALUD 404.13.03)</t>
  </si>
  <si>
    <t>EXPEDICIÓN DE COMPROMISOS   EN TÉRMINOS DE OPORTUNIDAD DE ACUERDO CON EL PROCEDIMIENTO</t>
  </si>
  <si>
    <t>%Número  de compromisos expedidos oportunamente</t>
  </si>
  <si>
    <t>No compromisos expedidos  en términos de oportunidad / Total de compromisos solicitados</t>
  </si>
  <si>
    <t>Durante el primer semestre de 2015 se expidieron 997 com  (Unidad Salud 458  y Pensión 539) de manera oportuna, de acuerdo con los compromisos de la entidad
Se evidencia en las carpetas ( REGISTROS PRESUPUESTALES  2015 PENSIONES 404.13.10 y REGISTROS PRESUPUESTALES 2014 SALUD 404.13.10)</t>
  </si>
  <si>
    <t>PAGAR OPORTUNAMENTE LAS OBLIGACIONES ADQUIRIDAS  POR LA ENTIDAD  DE ACUERDO CON LOS  PROCEDIMIENTOS EXISTENTES</t>
  </si>
  <si>
    <t>1). Número de Obligaciones Pagadas</t>
  </si>
  <si>
    <t>Oportunidad en los pagos realizados</t>
  </si>
  <si>
    <t>Número de  obligaciones pagadas en el semestre /  Número de obligaciones Recibidas en el  semestre</t>
  </si>
  <si>
    <t xml:space="preserve">Del total de obligaciones tramitadas a esta Tesorería se pagaron en un  99,47 % la diferencia corresponde a la obligación de la nómina de pensionados por valor de $1,071,657,032 de la cual el Ministerio de Hacienda no le otorgó PAC para el mes de junio, por tanto se pagó EL 1 de Julio con PAC de Julio_2015 y $80.126,864 de sentencia Judicial de Tomas Emilio Arévalo, recibida en esta Tesorería el 30 de junio_2015, la cual requiere para pagarse de venta de TES, proceso que se realiza durante los primero cinco días de Julio-15. 
</t>
  </si>
  <si>
    <t>GESTIONAR LOS RECURSOS DE ACREEDORES VARIOS</t>
  </si>
  <si>
    <t>Analizar y realizar notas crédito sobre los terceros constituidos acreedores superiores a seis (6) meses  2) Realizar la devolución provisional y/o definitva a la DTN.</t>
  </si>
  <si>
    <t>Profesional del Grupo Interno  de Trabajo de Contabilidad  / Coordinador GIT de Tesoreria</t>
  </si>
  <si>
    <t>Gestión de Acreedores Varios</t>
  </si>
  <si>
    <t>No. de productos ejecutados  / Total de productos programados a realizar</t>
  </si>
  <si>
    <t>DEVOLUCIÓN DEFINITIVA DE ACREEDORES
El GIT de tesoería analizó 1058 nit´s  que tenían devolución provisional de recursos a la DTN y se determinó que 118 nit´s había que realizar la devolución definitiva de recursos a la DTN corresponidente a mesadas pensionales que superaron los 3 años sin haber sido reclamadas en la suma de $249,823,57,12, las cuales fueron reportadas mediante oficio GTE -20154100087071 de jun 5-2015 y registradas contablemente mediante comprobante 15-603 de junio 9-15-  Así mismo se reintegró el valor de $15.092.873 corresponidente a saldos de mesadas después de ser distribuidas a los herederos registradas mediante comprobantes contables 15-202 -303 y 602 de Febrero 1, Marzo 1 y Junio 1 de 2015 resepctivamente- . de las mesadas de PROSOCIAL hubo devolución definitiva por $ 2,330,944 comprobante 15-405 de Abril 1-2015, así mismo el GIT de Contabilidad tramitó Nota Crédito de Abril 10 de 2015 por valor de $59,013,050 de mesadas pensionales PROSOCIAL  realizando devolución definitiva, la cual se procesó en Tesorería en la misma fecha mediante GTE -20154100050701</t>
  </si>
  <si>
    <t>GENERAR Y PRESENTAR   OPORTUNAMENTE     4 CUADROS DE INVERSIONES  TRIMESTRALES  DE INVERSIONES AL PROCESO CONTABLE  CON EL FIN DE ELABORAR LA CONCILIACION ENTRE PROCESOS</t>
  </si>
  <si>
    <t>1).Presentar dos cuadros de inversiones</t>
  </si>
  <si>
    <t>1)Presentar dos cuadros de inversiones</t>
  </si>
  <si>
    <t>Presentación de Informes</t>
  </si>
  <si>
    <t>Número de informes presentados oportunamente/numero de informes  programados</t>
  </si>
  <si>
    <t>GIT de Tesoería viene presentando trimestralmente al GIT de Contabilida el estado del Protafolio de Inversiones como insumo para realizar la conciliación entre procesos</t>
  </si>
  <si>
    <t>CALCULAR INTERESES MORATORIOS  SOBRE CAPITAL DE DEUDORES DE LA ENTIDAD</t>
  </si>
  <si>
    <t>% De Intereses calculados.</t>
  </si>
  <si>
    <t xml:space="preserve">Subdirector Financiero / Tecnico </t>
  </si>
  <si>
    <t xml:space="preserve">% de intereses calculados. </t>
  </si>
  <si>
    <t xml:space="preserve">(No. de intereses calculados  / Total de liquidaciones requeridas y solicitadas)  *100. </t>
  </si>
  <si>
    <t xml:space="preserve">Durante el I semestre de 2015, se calcularon 606 intereses (Cobro Persuasivo:29, Cobro Coativo: 49, y GIT Contabilidad: 528), frente un total de 606 liquidaciones requeridas y solicitadas.  La evidencia se encuentra en correos electrónicos y la carpeta No.400 26 05. </t>
  </si>
  <si>
    <t>Mantener un sistema de informacion en linea confiable para todos los usuarios de el FPS, que permita una retroalimentacionconstante con los usuarios</t>
  </si>
  <si>
    <t>DESARROLLAR LOS PRODUCTOS PARA ORGANIZAR Y ADMINISTRAR  LOS  ARCHIVO DEL PROCESO</t>
  </si>
  <si>
    <t>1). Realizar la transferencia  de las carpetas al archivo central según lo establecido en cronograma de transferencias primarias</t>
  </si>
  <si>
    <t xml:space="preserve">Subdirector Financiero /Coordinadores de la Subdirección - Secretarias </t>
  </si>
  <si>
    <t>No. de productos realizados dentro de oportunidad /no. de productos programados</t>
  </si>
  <si>
    <t>EL GIT de Tesorería realizó la entrega el 24 de abril de 2015 de 185 carpetas al Archivo Central de las cuales 124 Carpetas correspondientes a los movimientos diarios de tesorería del año 1994  y 61 carpetas correspondientes al archivo de gestión 2013 La subdireccion   Financiera  presento   en el primer semestre  57 carpetas  .enviadas  al archivo  junio 03 2015 El GIT de Contabilidad  Durante el semestre el archivo de Gestión se mantuvo de acuerdo con los parámetros definidos en las normas y se realizaron las entregas de acuerdo con el cronograma de GESTIÓN DOCUMENTAL en 211 carpetas de la vigencia 2013 19 cajas  el dia  13/05/2015  la evidencia  se encuentra en la carpeta GCO  420 2103</t>
  </si>
  <si>
    <t>El GIT de contabilidad requirió conciliación con el GIT de Tesroería en lo correspondiente a Recaudo de Aaportes al SGSSS (6 conciliaciones en el semeste) - Conciliación a Portafolio de Inversiones en TES (6 conciliaciones en el semestre de la Unidad Salud y 6 de la Unidad Pensiones) y Conciliación Trimestral del portafolio de Inversiones en los Terminales (2 conciliaciones en el Semestre)</t>
  </si>
  <si>
    <t>Subdirector Financiero /Coordinadores de los Grupos Internos</t>
  </si>
  <si>
    <t xml:space="preserve">EL GIT de Tesorería ha intervenido activamente en las acciones de mejora del proceso como es el caso de realizar los aportes necesarios para el logro de la Caracterización del proceso y presentado a la Subdirección Financiera para su revisión y poisterior presentación a la Oficina de Planeación y Sistemas. Se  documento    se realizaron    las acciones  de mejora   pertinentes oportunamente el dia  03/03/2015     la evedencia  reposa en la carpeta  GCO 420 4205203      </t>
  </si>
  <si>
    <t>Ser modelos de gestion publica en el sector social</t>
  </si>
  <si>
    <t xml:space="preserve">Durante el I semestre el proceso documentó en oportunidad (5) de las (6) las acciones preventivas  en el Plan de Manejo de Riesgos, y  tres (3) de las (6) no conformidades reales en el Plan de Mejoramiento Institucional que fueron identificadas a través de las diferentes auditorías. </t>
  </si>
  <si>
    <t>Realizar la evaluacion del desempeño laboral de los servidores de carrera administrativa, según metodologia y plazos establecidos en las normas internas y externas</t>
  </si>
  <si>
    <t>1). No. de concertacion de compromisos laborales realizados en termino</t>
  </si>
  <si>
    <t>Subdireccion Financiera/GIT de Contabilidad/GIT de Tesoreria</t>
  </si>
  <si>
    <t>Cumplimiento de Evaluacion de desempeño laboral</t>
  </si>
  <si>
    <t>No. de compromisos laborales  concertados en termino y radicados en GTH/No. de compromisos laborales a concertar</t>
  </si>
  <si>
    <t xml:space="preserve">la presentacion de la concertacion de compromisos de los siguientes funcionarios asi: OLIVARES LOPEZ WILLIAM FERNANDO, ROJAS AREVALO MERY PATRICIA, FORERO AREVALO CECILIA STELLA,  VACA GUTIERREZ LUZ FANY, CARDENAS LAZZO JULIO HERNANDO, MARTINEZ AVELLANEDA RITA OMAIRA, OVALLE POSADA INGRID YANETH,LILIA BRISEÑO  QUICENO ECHEVERRY RUBIELA,  MARTINEZ SERGIO DANIEL,RITA  NIÑO </t>
  </si>
  <si>
    <t>1). No. de evaluaciones de desempeño realizadas en termino en GTH</t>
  </si>
  <si>
    <t>1). No. de evaluaicones de desempeño realizadas en termino en GTH</t>
  </si>
  <si>
    <t>No. de evaluaciones de desempeño laboral radicados en GTH/No. de evaluaciones de desempeño laboral a concertar</t>
  </si>
  <si>
    <t>1).Planes de mejoramiento concertados y evaluadas en termino</t>
  </si>
  <si>
    <t>1)Planes de mejoramiento concertados y evaluadas en termino</t>
  </si>
  <si>
    <t>No. de planes de ,ejoramiento concertados y evaluados en termino y radicados en GTH/No. de Planes de mejoramiento a concertar</t>
  </si>
  <si>
    <t>El GIT de Tesorería no tuvo planes de mejoramiento individual que implementar                                                                                El GIT de contabilidad  no tuvo planes de mejoramiento individual que implementar              El GIT de Presupuesto  no tuvo planes de mejoramiento individual que implementar</t>
  </si>
  <si>
    <t xml:space="preserve">El GIT de Tesorería presentó de manera oportuna a la oficina de Talento Humano  cuatro evaluaciones de desempeño de los cuatro funcionarios de planta que tiene  El grupo interno de Contabilidad   presento  a la oficina de talento humano   el dia   16/02/2015 las evaluaciones    de los  tres funcionarios   que esta coordiancion   tiene  de planta  la  evidensia reposa en  la carpeta   GCO  420 5203 /2015 Grupo  Interno  de  Presupuesto   presento  a la oficina de talento humano    las evaluaciones    de los  cuatro  funcionarios   que esta coordiancion   tiene  de planta                                                                                                    </t>
  </si>
  <si>
    <t xml:space="preserve">Dentro de la actualización de documentos el GIT DE Tesorería debía participar en la actualización de la Caracterización del Proceso, en la cual intervino de manera activa en su construcción y se presentó a la subdirección financiera para revisión y posterior presentación a la oficina de planeación y sistemas.                                                 Para la fiicha de caracterizacion    participaron las 3 areas                                                             GIT  de Contabilidad  se encuentra en el proceso de presentacion  revision y aprobaccion  de los procedimientos que actualmente   pose                                                                                     GITpresupuesto   se encuentra   en la presentacion  revision y aprobaccion  de los procedimientos que actualmente  tienen.                </t>
  </si>
  <si>
    <t>GESTIÓN DE SERVICIOS ADMINISTRATIVOS</t>
  </si>
  <si>
    <t xml:space="preserve">REALIZAR DOS INFORMES ANUALES SOBRE EL MANTENIMIENTO DE LA INFRAESTRUCTURA ADMINISTRATIVA A NIVEL NACIONAL </t>
  </si>
  <si>
    <t xml:space="preserve">
Presentar informe  sobre el mantenimiento de la Infraestructura administrativa (Porcentaje  de solicitudes de mantenimiento contestadas).</t>
  </si>
  <si>
    <t>Presentar informe  sobre el mantenimiento de la Infraestructura administrativa (Porcentaje  de solicitudes de mantenimiento contestadas)</t>
  </si>
  <si>
    <t>Coordinador Grupo Interno de Trabajo gestión Bienes, Compras y Servicios Administrativos/Técnico I</t>
  </si>
  <si>
    <t>informes de manternimiento</t>
  </si>
  <si>
    <t>En el primer semestre del 2014, con fecha junio 26 de 2015  se realizó  informe  sobre el mantenimiento de la Infraestructura administrativa  reposan  en la carpeta  del  plan de acción  230.52.03</t>
  </si>
  <si>
    <t>PRESENTAR CUATRO  INFORMES Y 2 ACTAS EN EL AÑO SOBRE LA ADMINISTRACIÓN DE  LOS BIENES MUEBLES, DE CONSUMO Y DEVOLUTIVOS TANGIBLES E INTANGIBLES Y MANTENER UN SISTEMA DE INVENTARIOS EFICIENTE</t>
  </si>
  <si>
    <t xml:space="preserve">1).  Elaborar el cierre  de Inventarios trimestrales de Bienes Muebles de consumo devolutivos actualizados con corte a Diciembre 2014 Marzo 2015                                                                                                                                                                                                                                                                                                                                                                                                                                                                                                                                                                                                                                                                                                  2) Acta de inventario físico  con corte  Diciembre de  2014. </t>
  </si>
  <si>
    <t xml:space="preserve">1) Elaborar el cierre  de Inventarios  trimesttrales  de Bienes Muebles de consumo devolutivos  con corte a junio y sept. 2015.                                                                                                                                                                                                                                                            2)  Acta de inventario físico  con corte a junio 2015. </t>
  </si>
  <si>
    <t>Coordinador Grupo Interno de Trabajo gestión Bienes, Compras y Servicios Administrativos/Auxiliar Administrativo/</t>
  </si>
  <si>
    <t>Informes de Inventarios Bienes Muebles</t>
  </si>
  <si>
    <t>Número de Productos ejecutados / Número de productos programados</t>
  </si>
  <si>
    <t>En el primer semestre de 2015 se elaboró: 1).  Cierre  de Inventarios trimestrales de Bienes Muebles de consumo devolutivos actualizados con corte a Diciembre 2014 memorando GAD 20152300007283 de febrero 2 de 2015  y cierre con corte marzo de 2015 con memorando GAD 20152300025623 de abril 17 de 2015                                                                                                                                                                                                                                                                                                                                                                                                                                                                                                                                                                                                                                                                                                 2) Acta  de inventario físico  con corte  Diciembre de  2014 de fecha enero 7 de 2015, se evidencia en la carpeta cierre de Inventarios de diciembre de 2014 TR 230.11. 01</t>
  </si>
  <si>
    <t>REALIZAR SEIS ACTUALIZACIONES DE  LA BASE DE DATOS DE LOS SERVICIOS PÚBLICOS PARA MANTENER EL CONTROL  DE ESTOS DE LA ENTIDAD Y ENVIARLOS PARA SU PUBLICACIÓN EN LA INTRANET.</t>
  </si>
  <si>
    <t xml:space="preserve">Mantener actualizada la base de datos control  servicios públicos  y  enviarla a la Oficina Asesora de Planeación y Sistemas para ser publicada trimestralmente en la Intranet.   </t>
  </si>
  <si>
    <t>Profesional encargada de servicios publicos / Grupo Interno  Trabajo Gestión Bienes, Compras y Servicios Administrativos</t>
  </si>
  <si>
    <t>Actualización Base de datos de Servicios Públicos de la Entidad</t>
  </si>
  <si>
    <t xml:space="preserve">Número de actualizaciones realizadas / Número de actualizaciones programadas </t>
  </si>
  <si>
    <t>El proceso Gestión Servicios Administrativos  Actualizo la base de datos de los Servicios Publicación corte: a junio de 2015 la cual se  se  envió a publicación en el primer semestre  ver carpeta 230.52.03 Plan de Mejoramiento institucional 2015</t>
  </si>
  <si>
    <t xml:space="preserve">REALIZAR LA CONSTITUCIÓN DE  OCHO CAJAS MENORES DE LAS OFICINAS DEL FPS EN BOGOTÁ Y A NIVEL NACIONAL APROBADAS POR EL MINISTERIO DE HACIENDA, Y TRAMITAR SCDS PARA LOS RESPECTIVOS REMBOLSOS </t>
  </si>
  <si>
    <t>1).Realizar las solicitudes de constitución de las cajas menores;                                                                                                                                                                                                                                                                                                                                  2). Solicitud de SCDS para rembolsos de las cajas menores de la División Central y las demás divisiones de la Entidad a nivel nacional de acuerdo a las solicitudes de rembolso recibidas</t>
  </si>
  <si>
    <t xml:space="preserve">                                                                                                                                                                      1.  Solicitud de CDP para rembolsos de las cajas menores de la División Central y las demás divisiones de la entidad a nivel nacional de acuerdo a las solicitudes de rembolso recibidas                                                                                                                                                                    2).  Legalización definitiva caja menor División Central mediante acto administrativo.</t>
  </si>
  <si>
    <t>Coordinador Grupo Interno de Trabajo gestión Bienes, Compras y Servicios Administrativos/Tecnico Administrativo</t>
  </si>
  <si>
    <t xml:space="preserve">Productos presentados cajas menores de la entidad. </t>
  </si>
  <si>
    <t>Número de productos presentados / Número de productos programados</t>
  </si>
  <si>
    <t xml:space="preserve">1). solicitudes de constitución de las cajas menores;                                                                                                                                                                                                                                                                                                                                  2). Solicitud de SCDS para rembolsos de las cajas menores de la División Central y las demás divisiones de la Entidad a nivel nacional de acuerdo a las solicitudes de rembolso recibidas
En el primer semestre de 2015 se realizó: 
1. solicitudes de constitución de las cajas menores de las siguientes ciudades: Buenaventura Memorando GAD 2015230000403, Ciudad de Barranquilla GAD 20152300000413, Bucaramanga GAD 2015230000423, Cartagena GAD 2015230000433, Medellín GAD 2015230000453, Santa Marta GAD 2015230000463, Bogotá GAD 2015230000473 de fecha enero 6 de 2015. Carpeta 230.21.03 memorandos enviados 2015 primer tomo.
2.  Solicitud de SCDS para rembolsos de las cajas menores: 
Ciudad de Medellín SCD 23215 de abril 13 de 2015, SCD 33015 de junio 09 de 2015
Ciudad de Buenaventura SCD 20015 marzo 17 de 2015, SCD 28615 mayo 6 de 2015, 33115 de junio 9 de 2015. 
Ciudad de Santa Marta SCD  21715 marzo 25 de 2015, SCD 32715 Junio3 de 2015
Ciudad de Cali SDC 21815 de marzo 25 de 2015, SCD mayo 22 de 2015.
Ciudad Barranquilla SCD 28815 de mayo 8 de 2015, SCD 33615 junio 11 de 2015
Ciudad de Bucaramanga SCD 28715 mayo 8 de 2015, SCD 36515 de junio 25 de 2015
Ciudad de Cartagena  SCD 23115 de abril 13 de 2015, SCD 33715 de junio 11 de 2015
Ciudad de Bogotá  SCD 18815 de marzo 12 de 2015, SCD 16615 de marzo 2 de 2015, SCD 15515 de febrero 20 de 2015, SCD 21615 de marzo 25 de 2015, SCD 24415 de abril 15 de 2015, SCD 28515 de mayo 6 de 2015, SCD 29615 de mayo 13 de 2015, SCD 32315 de junio 1 de 2015, SCD 3715 de junio 30 de 2015. Carpeta Plan de acción 2015
</t>
  </si>
  <si>
    <t xml:space="preserve">INGRESAR EN EL SISTEMA "SAFIX  - INVENTARIOS" LOS BIENES DE CONSUMO Y DEVOLUTIVOS  DE LAS INVITACIONES, LICITACIONES, SELECCIONES ABREVIADAS Y LA CAJA MENOR DE LA CIUDAD DE BOGOTA Y LOS BIENES DE DEVOLUTIVOS  DE LAS CAJAS MENORES DE LAS  DIFERENTES DIVISIONES DE LA ENTIDAD </t>
  </si>
  <si>
    <t>Porcentaje de ingresos realizados según las  compra tramitadas</t>
  </si>
  <si>
    <t>Coordinador Grupo Interno de Trabajo gestión Bienes, Compras y Servicios Administrativos/Auxiliar Administrativo</t>
  </si>
  <si>
    <t xml:space="preserve">Porcentaje de facturas y/o contratos ingresadas al Sistema </t>
  </si>
  <si>
    <t>No. Facturas Ingresadas  al Sistema "Safix  - inventarios"</t>
  </si>
  <si>
    <t>En el primer semestre de 2015 se realizaron 95 ingresos al almacén,  los cuales corresponden  a las compras de caja, que reposan  en lo carpetas  de Boletines Diario de Almacén de los meses  de enero a junio de 2015  identificadas   con TRD  numero 230.11.01  y SAFIX</t>
  </si>
  <si>
    <t>ELABORACIÓN Y EJECUCIÓN DE LOS DOS CRONOGRAMAS DE LAS ACTIVIDADES  DE SERVICIOS GENERALES, PARA REALIZAR EL ASEO EN LAS OFICINAS, ARCHIVOS, ÁREAS COMUNES, ÁREAS LIBRES, CAFETERÍA  Y BAÑOS</t>
  </si>
  <si>
    <t>Elaboración y ejecución del cronograma de actividades para el personal que realiza las actividades de Servicios Generales</t>
  </si>
  <si>
    <t>Coordinador Grupo Interno de Trabajo gestión Bienes, Compras y Servicios Administrativos</t>
  </si>
  <si>
    <t>Seguimiento a cronograma actividades servicios Generales</t>
  </si>
  <si>
    <t xml:space="preserve">No. De actividades realizadas/ No. De actividades programadas en cronograma </t>
  </si>
  <si>
    <t>En el primer semestre de 2015 se elaboró cronograma de actividades para el personal que realiza las actividades de Servicios Generales ver carpeta Plan de Accion 2015 folios 1 al 11</t>
  </si>
  <si>
    <t>Coordinador Grupo Interno de Trabajo gestión Bienes, Compras y Servicios Administrativos/Técnico</t>
  </si>
  <si>
    <t>Durante el Primer semestre 2015 se debían ejecutar 14 acciones de mejora del plan de manejo e riesgos las cuales se encuentran en un avance del 49% y en el Plan de mejoramiento se debían ejecutar 14 acciones de mejora el cual se encuentra en un avnce de 70%.</t>
  </si>
  <si>
    <t xml:space="preserve">En el primer semestre de 2015 se actualizo los siguientes documentos:
1. Con resolución No. 0433 de marzo 20 de 2015 se aprobó la caracterización del proceso
2. Con Resolución 0795 de marzo 13 de 2015 se aprobó los siguientes documentos: Procedimiento Administración Cuentas Personales, Control de servicios Públicos, como también se eliminaron los formatos de Control Servicios Públicos, Control de Inventarios Cuentas Personales y el procedimiento Reintegro de Bienes Muebles Devolutivos.
3. Se envió a la Oficina de Planeación y Sistemas para revisión técnica los siguientes documentos:
Modificación formato de solicitud de Fotocopias  Mayo 20 de 2015
Eliminación formato Control de modificación Plan de Adquisiciones de Bienes  mayo 25 de 2015.
Modificación Procedimiento de Elaboración y Ejecución Pla de Adquisiciones de Bienes Servicios y Obra Pública, mayo 29 de 2015
Modificación Procedimiento de modificación del Plan de Adquisiciones de Bienes Servicios y Obra Pública., mayo 29 de 2015
Eliminación Formato Justificación Plan de Adquisiciones junio 2 de 2015
</t>
  </si>
  <si>
    <t>En el primer semestre de 2015 se documentaron oportunamente dos conformidades no potenciales  del proceso de auditoria de calidad Y 1 No conformidad real y 2 conformidades no potenciales correspondientes de auditoria de calidad.</t>
  </si>
  <si>
    <t xml:space="preserve">DESARROLLAR LOS PRODUCTOS PARA ORGANIZAR Y ADMINISTRAR  EL ARCHIVO DE GESTIÓN DEL  PROCESO GESTIÓN DE SERVICIOS ADMINISTRATIVOS                                                                 </t>
  </si>
  <si>
    <t>1).)Realizar la transferencia  de las carpetas al archivo central según lo establecido en cronograma de transferencias primarias</t>
  </si>
  <si>
    <t xml:space="preserve">Auxiliar de Oficina/Grupo Interno de Trabajo gestión Bienes, Compras y Servicios Administrativos </t>
  </si>
  <si>
    <t>En el primer semmestre de 2015 se realizo envio de 80 carpetas al archivo central ver carpeta GAD 02 Relación Envios a Archivo Central FPS</t>
  </si>
  <si>
    <t>Coordinador  Grupo Interno de Trabajo  Gestión Bienes, Compras y Servicios Administrativos / Auxiliar Administrativo</t>
  </si>
  <si>
    <t xml:space="preserve">Con el proceso gestión de servicios Administrativos y Contabilidad  realizo conciliacion de bienes muebles Almacen </t>
  </si>
  <si>
    <t xml:space="preserve">Coordinador  Grupo Interno de Trabajo  Gestión Bienes, Compras y Servicios Administrativos </t>
  </si>
  <si>
    <t>En el primer sementre de 2015 se fijaron los compromisos laborales de los siguientes funcionarios: ILBA CORREDOR LEYVA, Marco Antonio Aguilar, Pilar Laverde, Carolina Rincon, Jesus Garzon, Nelson Fernado Ramirez, Julio Cesar Gamez, Martha Ojeda, ver carpeta de cada funcionario.</t>
  </si>
  <si>
    <t>En el primer sementre de 2015 se realizo la evaluacion de desempeño laboral de los siguientes funcionarios: ILBA CORREDOR LEYVA, Marco Antonio Aguilar, Pilar Laverde, Carolina Rincon, Jesus Garzon, Nelson Fernado Ramirez, Julio Cesar Gamez, Martha Ojeda, ver carpeta de cada funcionario.</t>
  </si>
  <si>
    <t>NO APLICA PERIODO EVALUADO ( NO HUBO LA NECESIDAD DE REALIZAR PLAN DE MEJORAMIENTO INDIVIDUAL)</t>
  </si>
  <si>
    <t>ELABORAR EL PLAN ANUAL DE ADQUISICIONES  PARA SU APROBACIÓN</t>
  </si>
  <si>
    <t xml:space="preserve">1).Elaboración de Plan de Adquisicion de Bienes Servicios y Obra Publica para  su aprobación.  (vigencia 2015)
2) Numero  de  Modificaciones realizadas al  Plan Adquisicion de Bienes Servicios y Obra Publica 
3) Publicación en la pagina web del FPS y SECOP. </t>
  </si>
  <si>
    <t xml:space="preserve">1) Numero  de  Modificaciones realizadas al  Plan Adquisicion de Bienes Servicios y Obra Publica.
2) Publicación en la pagina web del FPS y SECOP.  </t>
  </si>
  <si>
    <t xml:space="preserve">Técnico Administrativo/Grupo Interno de Trabajo gestión Bienes, Compras y Servicios Administrativos </t>
  </si>
  <si>
    <t xml:space="preserve">Plan de Adquisicion de Bienes, Servicios y Obra Publica </t>
  </si>
  <si>
    <t>Número de Productos realizados/Número de Productos programados</t>
  </si>
  <si>
    <t xml:space="preserve">En el primer semestre de 2015 se elaboró:
1).Plan de Adquisición de Bienes Servicios y Obra Pública para  su aprobación.  (Vigencia 2015) ver carpeta 230.69.04 Plan de Adquisiciones folios de 12 al 22. TRD 230.69.04 
2) Se realizó  modificaciones realizadas al  Plan Adquisición de Bienes Servicios y Obra Pública, GAD 20152300005133 enero 26 de 2015,  GAD 20152300034313 de mayo 19 de 2015,  GAD 20152300040613 de junio 10 de 2015, GAD 20152300041133 de junio 11 de 2015.
3) Se realizó Publicación en la página web del FPS y SECOP como se puede evidenciar en las mismas.  
</t>
  </si>
  <si>
    <t xml:space="preserve">REALIZAR CUATRO INFORMES DE LA EJECUCIÓN DEL PLAN ANUAL DE ADQUISICIONES-PAA  </t>
  </si>
  <si>
    <t>1). Informe de seguimiento del Plan de Adquisicion de Bienes Servicios y Obra Publica presentado para el análisis correspondiente  del Coordinador Grupo Interno de Trabajo gestión Bienes Compras y Servicios Administrativos (Cuarto trimestre de 2014)                                                                 2) Informe de seguimiento del Plan de Compras presentado para el análisis correspondiente del Coordinador Grupo Interno de Trabajo gestión Bienes Compras y Servicios Administrativos (Primer Trimestre de 2015)</t>
  </si>
  <si>
    <t>1. Informe de seguimiento del Pan de Adquisicion de Bienes Servicios y Obra Publica  presentado para el análisis correspondiente del Coordinador Grupo Interno de Trabajo gestión Bienes Compras y Servicios Administrativos (Segundo Trimestre de 2015)                                                                                                                          2. Informe de seguimiento del Pan de Adquisicion de Bienes Servicios y Obra Publica  presentado para el análisis correspondiente del Coordinador Grupo Interno de Trabajo gestión Bienes Compras y Servicios Administrativos  (Tercer Trimestre de 2015)</t>
  </si>
  <si>
    <t xml:space="preserve">Ejecución al Plan de Adquisicion de Bienes, Servicios y Obra Publica </t>
  </si>
  <si>
    <t xml:space="preserve">No. De informes presentados / No. De informes  programados a presentar  </t>
  </si>
  <si>
    <t xml:space="preserve">En el primer semestre de 2015 se elaboró:
1). Informe de seguimiento del Plan de Adquisición de Bienes Servicios y Obra Publica presentado para el análisis correspondiente  del Coordinador Grupo Interno de Trabajo gestión Bienes Compras y Servicios Administrativos (Cuarto trimestre de 2014) carpeta Plan de Adquisiciones TRD  230.69.04 Plan de Adquisiciones2014.
2) Informe de seguimiento del Plan de Compras presentado para el análisis correspondiente del Coordinador Grupo Interno de Trabajo gestión Bienes Compras y Servicios Administrativos (Primer Trimestre de 2015) carpeta Plan de Adquisiciones TRD 230.69.04 Plan de Adquisiciones 2015 folios 66 al 68 
</t>
  </si>
  <si>
    <t>GESTIÓN DE BIENES TRASFERIDOS</t>
  </si>
  <si>
    <t>REALIZAR LAS ACTIVIDADES PARA GESTIONAR LA  COMERCIALIZACIÓN DE BIENES TRANSFERIDOS</t>
  </si>
  <si>
    <t xml:space="preserve">1). Elaboración del Listado de Bienes  muebles  Susceptibles de ser comercializados                                                                                              2)  Gestionar las actividades implicadas en la comercialización una vez se reciben las solicitudes </t>
  </si>
  <si>
    <t>1) Elaboración del Listado de Bienes  muebles  Susceptibles de ser comercializados                                                                                    2) Gestionar las actividades implicadas en la comercialización una vez se reciben las solicitudes.</t>
  </si>
  <si>
    <t>Técnico Administrativo/ Grupo Interno de Trabajo Gestión Bienes, Compras y Servicios Administrativos</t>
  </si>
  <si>
    <t>Solicitudes de Comercialización de Bienes</t>
  </si>
  <si>
    <t>En el primer semestre de 2015  se tiene una base de datos de bienes muebles suceptibles de comercializar bienes muebles (Corzo) y mediante acta de fecha de mayo 21 de 2015 recomienda la posiblidad de comercializar los bienes muebles.</t>
  </si>
  <si>
    <t>ADQUIRIR  RECURSOS FINANCIEROS PARA TRAMITAR EL AVALÚO DE LOS BIENES INMUEBLES PARA SU COMERCIALIZACIÓN</t>
  </si>
  <si>
    <r>
      <t>Realizar  la solicitud de recursos para realizar los avalúos de los Bienes Inmuebles</t>
    </r>
    <r>
      <rPr>
        <sz val="48"/>
        <rFont val="Arial Narrow"/>
        <family val="2"/>
      </rPr>
      <t xml:space="preserve"> </t>
    </r>
  </si>
  <si>
    <t>Coordinador / Grupo Interno de Trabajo Gestión Bienes, Compras y Servicios Administrativos</t>
  </si>
  <si>
    <t xml:space="preserve">Solicitud de Recursos Financieros para Avalúos </t>
  </si>
  <si>
    <t>Oficio de Solicitud de Recursos Financieros para los Avalúos</t>
  </si>
  <si>
    <t>Con memorando Gad 20152300020653 de fecha marzo 20 de 2015 se solicito recurso para avaluo de bienes inmuebles  por valor de $50,000,000 ver carpeta 230,69,04 Plan de Adquisiciones de 2015</t>
  </si>
  <si>
    <t>REALIZAR LA SOLICITUD DE FACTURAS DE LOS IMPUESTOS PREDIALES CORRESPONDIENTES A LA ENTIDAD</t>
  </si>
  <si>
    <t xml:space="preserve">Realizar la solicitud de las facturas  de impuesto predial y complementario de los inmuebles con titularidad  plena   propiedad del fondo (via correo o oficiar)  </t>
  </si>
  <si>
    <t>Realizar la solicitud de las facturas  de impuesto predial y complementario de los inmuebles con titularidad  plena   propiedad del fondo (via correo o oficiar)</t>
  </si>
  <si>
    <t xml:space="preserve">Auxiliar Administratico y Coordinador  / Grupo Interno de Trabajo Gestión Bienes, Compras y Servicios Administrativos </t>
  </si>
  <si>
    <t>Solicitud de factura de Impuesto Predial</t>
  </si>
  <si>
    <t xml:space="preserve">No. De solicitudes  recibidas en el semestre/No. De solicitudes enviadas </t>
  </si>
  <si>
    <t xml:space="preserve">En el primer semestre de 2015 se  solicitaron 65 estados de cuenta por concepto de impuesto predial de los siguientes Municipios: San Roque, Aguadas, Amaga,  Ambalema, Andalucía,  Agelopolis, Anolaima, Aracataca,  Barbosa, Bucaramanga, Buenaventura, Bugalagrande, Cachipay, Cienaga, Coyaima, Dagua, La dorada, Dos quebradas Espinal, La estrella, Flandes, Fredonia, Fresno, Fundación, Funza, Guacari, Guamo, Nérveo, Itagüí, Jamundí, La Cumbre, La merced, La mesa, La victoria, Manizales, Marsella Natagaima, Neira, Neiva, Nemocon, Obando, Pacora, Palestina, Palmira,  pereira, Piedras, Piendamo,  pradera, Puerto Berrio, Saldaña, San Pedro,  Santa Rosa de Cabal, Suarez, Suesca, Tocaima, Venecia, Villamaria, Villeta, yumbo, Zipacon, Buga, Caldas, Chinchina. Soportes reposa en cada carpeta del bien inmueble. </t>
  </si>
  <si>
    <t>TRAMITAR EL PAGO DE FACTURAS DE  IMPUESTO PREDIAL PROPIEDAD DE LA ENTIDAD.</t>
  </si>
  <si>
    <t>1) Tramitar el Pago  impuesto predial     2) elaboración de acta de conciliación con el Grupo Interno de Trabajo de Contabilidad correspondiente para el semestre inmediatamente anterior</t>
  </si>
  <si>
    <t>Tramites de pago de impuestos</t>
  </si>
  <si>
    <t>se tramito impuesto predial de Club Ferroviario, 4 inmuebles de popyan, obando y un ciudad de bucaramanga hasta que se agotaron los recursos</t>
  </si>
  <si>
    <t>No de acciones de mejora ejecutadas oportunamente / No de acciones de mejora documentadas en el semestre.</t>
  </si>
  <si>
    <t>Durante el Primer semestre 2015 se debían ejecutar 14 acciones de mejora del plan de manejo e riesgos las cuales se encuentran en un avance del 55% y en el Plan de mejoramiento se debían ejecutar 30 acciones de mejora el cual se encuentra en un avnce de 20,76%.</t>
  </si>
  <si>
    <t>En el primer semestre de 2015 el proceso Gestión Bienes Transferidos  documento 2 No conformidades Reales y 7 No conformidades pontenciales Correspondientes a auditoria de calidad</t>
  </si>
  <si>
    <t xml:space="preserve">En el primer semestre de 2015 el proceso Bienes Transferidos, actualizo los siguientes procedimientos:
1. Aprovechamiento de Bienes Muebles código APGBTGADPT02 fecha de envió a la oficina de planeación y sistemas febrero -23 de 2015 para revisión técnica.
2. Avaluó Técnico de bienes muebles código APGBTGADPT01 fecha de envió a la oficina de planeación y sistemas febrero 20 de 2015 para revisión técnica.
3. Venta de bienes muebles código APGBTGADPT03 fecha de envió a la oficina de planeación y sistemas febrero 20 de 2015 para revisión técnica.
4. Perdida hurto de bienes muebles código APGBTGADPT06 fecha de envió a la oficina de planeación y sistemas mayo 11 de 2015 para revisión técnica.
5. Titulación de predios transferidos código APGBTGADPT09 fecha de envió a la oficina de planeación y sistemas mayo 12 de 2015 para revisión técnica.
6. Avaluó técnico de bienes inmuebles APGBTGADPT10 fecha de envió a la oficina de planeación y sistemas mayo 15 de 2015 para revisión técnica.
7. Negociación y legalización venta de bienes inmuebles APGBTGADPT11 fecha de envió a la oficina de planeación y sistemas mayo 25 de 2015 para revisión técnica.
8. Desenglobe de bienes inmuebles código APGBTGADPT13 fecha de envió a la oficina de planeación y sistemas mayo 25 de 2015 para revisión técnica.
9.  Escrituración y venta de Inmuebles código APGBTGADPT14 fecha de envió a la oficina de planeación y sistemas mayo 25 de 2015 para revisión técnica.
10. Se solicitó eliminación del procedimiento contratos de arrendamiento código APGBTGADPT15 fecha de envió a la oficina de planeación y sistemas mayo 25 de 2015.
Es de aclarar que los procedimientos anteriormente descritos ya fueron devueltos para sus respectivos ajustes 
11. Con memorando GAD 2152300040303 de junio 9 de 2015 se solicitó a la Oficina Asesora Jurídica la realización de tres procedimientos: Atención de demanda de Bienes Inmuebles código  APGBTGADPT16, Requerimiento a Invasores código  APGBTGADPT17, Cobro coactivo por impuestos de inmuebles código  APGBTGADPT18.
12. Mediante Resolución No. 1093 de junio 23 de 2015, fue aprobado el procedimiento APGBTGADPT04 Comodato de Bienes Muebles e Inmuebles, también se aprobó la eliminación el procedimiento APGBTGADPT12 Comodato de bienes inmuebles.
13. Con resolución No. 0433 de marzo 20 de 2015 se aprobó la caracterización del proceso
14  El procedimiento Arriendo de Bienes Inmuebles, Actualmente este proceso  tiene un borrador pero aún no se ha podido concretar las actividades por parte de Contabilidad con el contador de la entidad a pesarde haberse reunido en 2 ocasiones.
</t>
  </si>
  <si>
    <t>En el primer sementre de 2015 se fijaron los compromisos laborales del funcionario Jorge Otalora  ver carpeta del funcionario</t>
  </si>
  <si>
    <t>En el primer sementre de 2015 se realizo la evaluacion de desempeño laboral del funcionario Jorge Otalora, ver carpeta del funcionario.</t>
  </si>
  <si>
    <t xml:space="preserve">Durante el primer semestre de 2015, se dio cumplimiento al envio de 24 decalraciones de Giro y compensacion asi:
ENERO: CAC20153240001131 del 08/01/2015, CAC20153240003211 del 16/01/2015, CAC20153240006541 del 22/01/2015, CAC20153240010401 del 28/01/2015.
FEBRERO: CAC20153240015331 del 05/02/2015, CAC20153240018381 del 11/02/2015, CAC20153240022261 del 17/01/2015, CAC20153240025741 del 23/02/2015.
MARZO: CAC20153240031901 del 04/03/2015, CAC20153240036031 del 11/03/2015, CAC20153240040051 del 18/03/2015, CAC20153240044481 del 25/03/2015.
ABRIL: CAC20153240049441 del 07/04/2015, CAC20153240055541 del 15/04/2015, CAC20153240059211 del 22/04/2015, CAC20153240063401 del 28/04/2015.
MAYO: CAC20153240065921 del 06/05/2015, CAC20153240071921 del 13/05/2015, CAC20153240076381 del 20/05/2015, CAC20153240080801 del 26/05/2015.
JUNIO: CAC20153240085001 del 02/06/2015, CAC20153240089521 del 11/06/2015, CAC20153240092731 del 17/06/2015, CAC201532400101201 del 24/06/2015.
Asi mismo se evidencio 3 declaraciones de corrección.
EVIDENCIAS SOPORTADAS EN EL AZ 320-09-02 COMPENSACION ENERO - DICIEMBRE 2015, </t>
  </si>
  <si>
    <t>En la revisión prracticada al proceso se evidenció la actualización de 11 procedimientos con resolución No. 0603 del 21 de Abril de 2015, quedando a la espera de actualizar 7 procedimientos</t>
  </si>
  <si>
    <r>
      <t xml:space="preserve">Durante el primer semestre de 2015  fueron programados y realizados los siguientes CTC asi: 
</t>
    </r>
    <r>
      <rPr>
        <b/>
        <sz val="25"/>
        <rFont val="Bookman Old Style"/>
        <family val="1"/>
      </rPr>
      <t>CALI</t>
    </r>
    <r>
      <rPr>
        <sz val="25"/>
        <rFont val="Bookman Old Style"/>
        <family val="1"/>
      </rPr>
      <t xml:space="preserve">: se programaron 31 los cuales se cumplieron al 100%.
</t>
    </r>
    <r>
      <rPr>
        <b/>
        <sz val="25"/>
        <rFont val="Bookman Old Style"/>
        <family val="1"/>
      </rPr>
      <t>CARTAGENA:</t>
    </r>
    <r>
      <rPr>
        <sz val="25"/>
        <rFont val="Bookman Old Style"/>
        <family val="1"/>
      </rPr>
      <t xml:space="preserve">  se programaron 4 los cuales se cumplieron al 100%.
</t>
    </r>
    <r>
      <rPr>
        <b/>
        <sz val="25"/>
        <rFont val="Bookman Old Style"/>
        <family val="1"/>
      </rPr>
      <t>BARRANQUILLA</t>
    </r>
    <r>
      <rPr>
        <sz val="25"/>
        <rFont val="Bookman Old Style"/>
        <family val="1"/>
      </rPr>
      <t xml:space="preserve"> : se programaron 11 los cuales se cumplieron al 100%.
</t>
    </r>
    <r>
      <rPr>
        <b/>
        <sz val="25"/>
        <rFont val="Bookman Old Style"/>
        <family val="1"/>
      </rPr>
      <t>CENTRAL</t>
    </r>
    <r>
      <rPr>
        <sz val="25"/>
        <rFont val="Bookman Old Style"/>
        <family val="1"/>
      </rPr>
      <t xml:space="preserve">:  NO SE PROGRAMO
</t>
    </r>
    <r>
      <rPr>
        <b/>
        <sz val="25"/>
        <rFont val="Bookman Old Style"/>
        <family val="1"/>
      </rPr>
      <t>TUMACO</t>
    </r>
    <r>
      <rPr>
        <sz val="25"/>
        <rFont val="Bookman Old Style"/>
        <family val="1"/>
      </rPr>
      <t xml:space="preserve">:  NO SE PROGRAMO
</t>
    </r>
    <r>
      <rPr>
        <b/>
        <sz val="25"/>
        <rFont val="Bookman Old Style"/>
        <family val="1"/>
      </rPr>
      <t>SANTA MARTA</t>
    </r>
    <r>
      <rPr>
        <sz val="25"/>
        <rFont val="Bookman Old Style"/>
        <family val="1"/>
      </rPr>
      <t xml:space="preserve">:  se programaron 4 los cuales se cumplieron al 100%.
</t>
    </r>
    <r>
      <rPr>
        <b/>
        <sz val="25"/>
        <rFont val="Bookman Old Style"/>
        <family val="1"/>
      </rPr>
      <t xml:space="preserve">BUENAVENTURA: </t>
    </r>
    <r>
      <rPr>
        <sz val="25"/>
        <rFont val="Bookman Old Style"/>
        <family val="1"/>
      </rPr>
      <t xml:space="preserve"> NO SE PROGRAMO
</t>
    </r>
    <r>
      <rPr>
        <b/>
        <sz val="25"/>
        <rFont val="Bookman Old Style"/>
        <family val="1"/>
      </rPr>
      <t>ANTIOQUIA:</t>
    </r>
    <r>
      <rPr>
        <sz val="25"/>
        <rFont val="Bookman Old Style"/>
        <family val="1"/>
      </rPr>
      <t xml:space="preserve"> se programaron 2 los cuales se cumplieron al 100%
</t>
    </r>
    <r>
      <rPr>
        <b/>
        <sz val="25"/>
        <rFont val="Bookman Old Style"/>
        <family val="1"/>
      </rPr>
      <t>SANTANDER</t>
    </r>
    <r>
      <rPr>
        <sz val="25"/>
        <rFont val="Bookman Old Style"/>
        <family val="1"/>
      </rPr>
      <t>:se programaron 33 los cuales se cumplieron al 100%.</t>
    </r>
  </si>
  <si>
    <t xml:space="preserve">Se puede evidenciar según la programación realizada para las divisiones, que la Oficina de Barranquilla realizó el envio del archivo de gestión de la vigencia 2013 el pasado 02/02/2015 mediante memorando 20153450000673, el mismo fue devuelto por Gestion Documental toda vez que no se encontraba con los expedientes virtuales creados.  A la fecha del seguimiento se evidencia un avance en la creacion de expedientes del 2013 en un 50%. </t>
  </si>
  <si>
    <t>Según cronograma de Transferencias Documentales para la vigencia 2013; la Oficina de Afiliaciones y Compensación realizó el envio de la transferencia el pasado 15/04/2015.  A la fecha del seguimiento Gestion Documental no ha realizado la revision de expedientes virtuales.</t>
  </si>
  <si>
    <t>Según cronograma de Transferencias Documentales para la vigencia 2013; el proceso Prestaciones Economicas no realizo la transferencia del archivo de gestrion la cual estaba programada para el pasado 07/05/2015.</t>
  </si>
  <si>
    <t>Según cronograma de Transferencias Documentales para la vigencia 2013; la Dirección General realizó el envio de la transferencia el pasado 14/01/2015.  A la fecha del seguimiento Gestion Documental no ha realizado la revision de expedientes virtuales.</t>
  </si>
  <si>
    <t xml:space="preserve">
Se evidencia durante el I semestre la realizacion de los siguientes mantenimientos, evidencia en la ficha técnica del vehiculo CHEVROLET CAPTIVA 2015 ODT -069.
A los 10,819  km se le realizo revisión de frenos, pastillas,  y bandas; balanceo, alineación, revisión suspención y dirección.
A los 66,193  km se le realizo cambio de Aceite de motor y filtro de aceite.
A los 18,000 mk se le realizo cambio de filtro de aire acondicionador, revisión de frenos, pastillas y bandas.
</t>
  </si>
  <si>
    <t>Según cronograma de Transferencias Documentales para la vigencia 2013; la proceso de Gestion de Cobro realizó el envio de la transferencia el pasado 03/06/2015.  A la fecha del seguimiento Gestion Documental realizo la devolucion del archivo de gestión toda vez que el mismo no contaba con la creación de expedientes virtuales.</t>
  </si>
  <si>
    <t>Según cronograma de Transferencias Documentales para la vigencia 2013; la proceso de Asistencia Juridica realizó el envio de la transferencia el pasado 30/04/2015.  A la fecha del seguimiento Gestion Documental no ha realizado la verificacion de la creacion de los expedientes virtuales.</t>
  </si>
  <si>
    <t>Según cronograma de Transferencias Documentales para la vigencia 2013; la proceso de Talento Humano realizó el envio de la transferencia el pasado 27/02/2015.  A la fecha del seguimiento Gestion Documental no ha realizado la devolucion del archivo de gestión para la creación de expedientes virtuales.</t>
  </si>
  <si>
    <t>Según cronograma de Transferencias Documentales para la vigencia 2013; la proceso de Servicios Administrativos realizó el envio de la transferencia el pasado 19/05/2015 y 22/05/2015.  A la fecha del seguimiento Gestion Documental realizo la devolucion del archivo de gestión toda vez que el mismo no contaba con la creación de expedientes virtuales.</t>
  </si>
  <si>
    <t>Según cronograma de Transferencias Documentales para la vigencia 2013; la Oficina de la Secretaria General realizó el envio de la transferencia el pasado 23/01/2015 y 05/06/2015.  A la fecha del seguimiento Gestion Documental realizo la devolucion del archivo de gestión toda vez que el mismo no contaba con la creación de expedientes virtuales.</t>
  </si>
  <si>
    <t>Según cronograma de Transferencias Documentales para la vigencia 2013; se dio cumplimiento de la siguiente manera.
1, El Archivo de gestión del GIT de Tesoreria fue entregado el 24/04/2015, a la fecha del seguimiento no ha sido revisado por Gestion Documental.
2, El archivo de gestión del GIT de Contabilidad fue entregado el 14/05/2015,  a la fecha del seguimiento no ha sido revisado por Gestion Documental.
3, El archivo de gestión de la Subdirección Financiera fue entregado el 03/06/2015, a la fecha del seguimiento el archivo fue devuelto al proceso por no contar con la creacion de los expedientes virtuales.</t>
  </si>
  <si>
    <t>No aplica para el semeste a evaluar</t>
  </si>
  <si>
    <r>
      <t xml:space="preserve">Se evidencia la aprobación de los programas anuales de auditorias de Evaluación Independente y Sistema Integral de Gestión MECI CALIDAD para la vigencia 2015, aprobados por el Comité Coordinador del Sistemas de Control Interno y Calidad el día 15 de enero del 2015, acta No. 001 y publicados en la página de intranet/ Sistema Control Interno
</t>
    </r>
    <r>
      <rPr>
        <b/>
        <sz val="28"/>
        <rFont val="Arial Narrow"/>
        <family val="2"/>
      </rPr>
      <t>NIVEL DE CUMPLIMIENTO 100% AUDITOR: MARTHA LILIANA GARCÍA LEIVA</t>
    </r>
  </si>
  <si>
    <r>
      <t xml:space="preserve">1)Se evidencia el cumplimiento al programa de auditorias de evaluacion independiente asi: se realizaron 45 auditorias de evaluación independiente ejecutadas por los auditores de Control Interno, asi mismo según programacion se realizó la auditoria No. 46 realizada por el auditor de Calidad Liliana Garcia (Auditoria Compromisos adquiridos en las actas de Control Interno y Equipo Operativo MECI-CALIDAD). Información que se puede verificar en la tabla de retención documental 110-53-09. Infiormes de Gestión.
2)  Se evidencia la realización de  11 seguimientos a planes institucionales programados para el semestre. Evidencias que son soportadas en las AZ Seguimiento a Planes Institucionales 110-93-01. No se le realizo segumiento al I trimestre del Plan Estratégico por cuanto no se habían recibido lineamientos para la fiormulado por parte del Ministerio de Salud y Protección Social   
</t>
    </r>
    <r>
      <rPr>
        <b/>
        <sz val="28"/>
        <rFont val="Arial Narrow"/>
        <family val="2"/>
      </rPr>
      <t>NIVEL DE CUMPLIMIENTO 100% MARTHA LILIANA GARCÍA LEIVA</t>
    </r>
  </si>
  <si>
    <r>
      <t xml:space="preserve">Se evidencia la Coordinación y  ejecución del programa de auditorias del Sistema Integral de Gestión MECI CALIDAD  a los 14 procesos del FPS . Evidencias que son soportadas en el AZ Auditorias Internas MECI-CALIDAD 110-41-03.
</t>
    </r>
    <r>
      <rPr>
        <b/>
        <sz val="28"/>
        <rFont val="Arial Narrow"/>
        <family val="2"/>
      </rPr>
      <t>NIVEL DE CUMPLIMIENTO 100% MARTHA LILIANA GARCÍA LEIVA</t>
    </r>
  </si>
  <si>
    <r>
      <t xml:space="preserve">Se evidencia la ejecucion de 2 acciones correctivas programadas en el plan de Mejoramiento Institucional para un cumplimiento del 100%.
Se evidencia que el proceso Seguimiento y Evaluación Independiente no tenia actividades pendientes de cumplimiento en el Plan de Manejo de Riesgos.
</t>
    </r>
    <r>
      <rPr>
        <b/>
        <sz val="28"/>
        <rFont val="Arial Narrow"/>
        <family val="2"/>
      </rPr>
      <t>NIVEL DE CUMPLIMIENTO 100% MARTHA LILIANA GARCÍA LEIVA</t>
    </r>
  </si>
  <si>
    <r>
      <t xml:space="preserve">Se evidencia la actualizacios de laos siguientes  documentos del SIGi:
1) Mediante la resolución No. 0337 del 05/03/2015 se actualizo la Ficha de Caracterización del proceso SEI.
2) Mediante la resolución No. 0433 del 20/03/2015 se actualizo el procedimiento Auditorias Internas del FPS, Formato de Auditoria y formato Informe consolidado de auditorias internas del FPS.
3) Mediante la resolución No. 0795 del 13/05/2015 se actulizo el procedimiento Informe Anual del Sistema de Control Interno Contable y procedimiento Informe Ejecutivo Anual del Sistema de Control Interno.
</t>
    </r>
    <r>
      <rPr>
        <b/>
        <sz val="25"/>
        <rFont val="Arial Narrow"/>
        <family val="2"/>
      </rPr>
      <t>NIVEL DE CUMPLIMIENTO 100% MARTHA LILIANA GARCÍA LEIVA</t>
    </r>
  </si>
  <si>
    <r>
      <t xml:space="preserve">Se evidencia el cumplimiento a lo establecido en el Cronograma de Transferencia documental, del archivo de gestión vigencia 2013, el cual fue entregado el 26 de enero de 2015.
</t>
    </r>
    <r>
      <rPr>
        <b/>
        <sz val="28"/>
        <rFont val="Arial Narrow"/>
        <family val="2"/>
      </rPr>
      <t xml:space="preserve">NIVEL DE CUMPLIMIENTO 100% MARTHA LILIANA GARCÍA LEIVA </t>
    </r>
  </si>
  <si>
    <t>Según cronograma de Transferencias Documentales para la vigencia 2013; el GIT de Servicios de Saludl realizó el envio de la transferencia el pasado 12/06/2015.  A la fecha del seguimiento Gestion Documental no ha realizado la devolución para la elaboración de los expedientes virtuales.</t>
  </si>
  <si>
    <t>1,  Durante el primer semestre de 2015, el GIT de Servicios de Salud debia realizar la implementacion de 25 metas del Plan de Mejoramiento Institucional al 100%; según seguimiento realizado por la Oficina de Control Interno el proceso realizo la implementacion de la metas en un 57%.
2,  Durante el primer semestre de 2015, el GIT de Servicios de Salud debia realizar la implementacion de 11 acciones preventivas del Plan de Manejo de Riesgos al 100%; según seguimiento realizado por la Oficina de Control Interno el proceso realizo la implementacion de las acciones preventivas en un 77%.</t>
  </si>
  <si>
    <t>Durante el primer semestre de 2015 fueron detectados un total de 33 no conformidades reales y potenciales, de las cuales fueron documentadas oportunamente 26 y 7 por fuera de terminos.</t>
  </si>
  <si>
    <r>
      <t xml:space="preserve">Durante el primer semestre de 2015  fueron programados y realizados los siguientes Comités locales y regionales asi: 
</t>
    </r>
    <r>
      <rPr>
        <b/>
        <sz val="25"/>
        <rFont val="Bookman Old Style"/>
        <family val="1"/>
      </rPr>
      <t>CALI</t>
    </r>
    <r>
      <rPr>
        <sz val="25"/>
        <rFont val="Bookman Old Style"/>
        <family val="1"/>
      </rPr>
      <t xml:space="preserve">: se programaron 17 los cuales se cumplieron al 100%.
</t>
    </r>
    <r>
      <rPr>
        <b/>
        <sz val="25"/>
        <rFont val="Bookman Old Style"/>
        <family val="1"/>
      </rPr>
      <t>CARTAGENA:</t>
    </r>
    <r>
      <rPr>
        <sz val="25"/>
        <rFont val="Bookman Old Style"/>
        <family val="1"/>
      </rPr>
      <t xml:space="preserve">  se programaron 8 los cuales se cumplieron al 100%.
</t>
    </r>
    <r>
      <rPr>
        <b/>
        <sz val="25"/>
        <rFont val="Bookman Old Style"/>
        <family val="1"/>
      </rPr>
      <t>BARRANQUILLA</t>
    </r>
    <r>
      <rPr>
        <sz val="25"/>
        <rFont val="Bookman Old Style"/>
        <family val="1"/>
      </rPr>
      <t xml:space="preserve"> : se programaron 11 los cuales se cumplieron al 100%.
</t>
    </r>
    <r>
      <rPr>
        <b/>
        <sz val="25"/>
        <rFont val="Bookman Old Style"/>
        <family val="1"/>
      </rPr>
      <t>CENTRAL</t>
    </r>
    <r>
      <rPr>
        <sz val="25"/>
        <rFont val="Bookman Old Style"/>
        <family val="1"/>
      </rPr>
      <t xml:space="preserve">:   se programaron 19 los cuales se cumplieron al 100%, se realizo en el primer trimestre uno adicional.
</t>
    </r>
    <r>
      <rPr>
        <b/>
        <sz val="25"/>
        <rFont val="Bookman Old Style"/>
        <family val="1"/>
      </rPr>
      <t>TUMACO</t>
    </r>
    <r>
      <rPr>
        <sz val="25"/>
        <rFont val="Bookman Old Style"/>
        <family val="1"/>
      </rPr>
      <t xml:space="preserve">:  se programaron 6 de los cuales se cumplieron 5 al 100%, no se realizo un comite de febrero debido al mal tiempo y los vuelos fueron cancelados en dos oportunidades .
</t>
    </r>
    <r>
      <rPr>
        <b/>
        <sz val="25"/>
        <rFont val="Bookman Old Style"/>
        <family val="1"/>
      </rPr>
      <t>SANTA MARTA</t>
    </r>
    <r>
      <rPr>
        <sz val="25"/>
        <rFont val="Bookman Old Style"/>
        <family val="1"/>
      </rPr>
      <t xml:space="preserve">:  se programaron 11 los cuales se cumplieron al 100%.
</t>
    </r>
    <r>
      <rPr>
        <b/>
        <sz val="25"/>
        <rFont val="Bookman Old Style"/>
        <family val="1"/>
      </rPr>
      <t>BUENAVENTURA</t>
    </r>
    <r>
      <rPr>
        <sz val="25"/>
        <rFont val="Bookman Old Style"/>
        <family val="1"/>
      </rPr>
      <t xml:space="preserve">:  se programaron 12 de los cuales se cumplieron 5 al 100%, los comites restantes no se realizaron debido a que los veedores requieren la presencia del Director General.
</t>
    </r>
    <r>
      <rPr>
        <b/>
        <sz val="25"/>
        <rFont val="Bookman Old Style"/>
        <family val="1"/>
      </rPr>
      <t>ANTIOQUIA</t>
    </r>
    <r>
      <rPr>
        <sz val="25"/>
        <rFont val="Bookman Old Style"/>
        <family val="1"/>
      </rPr>
      <t xml:space="preserve">: se programaron 13 de los cuales se cumplieron 12 al 100%, no se realizo un comite debido a que el medico auditor fue citado a capacitacion en Bogota .
</t>
    </r>
    <r>
      <rPr>
        <b/>
        <sz val="25"/>
        <rFont val="Bookman Old Style"/>
        <family val="1"/>
      </rPr>
      <t>SANTANDER</t>
    </r>
    <r>
      <rPr>
        <sz val="25"/>
        <rFont val="Bookman Old Style"/>
        <family val="1"/>
      </rPr>
      <t xml:space="preserve">:se programaron 9 los cuales se cumplieron al 100%.
 </t>
    </r>
  </si>
  <si>
    <t xml:space="preserve">Durante el primer semestre de 2015 fueron presentados oportunamente la concertacion de compromisos laborales de 11 funcionarios del proceso GIT Servicios de Salud.  LUZ HELENA GUTIERREZ SUAREZ, OLGA LUCIA CARDONA SANCHEZ, SILVIO RIVERA DOMINGUEZ, OMAR ANTONIO FORERO FORERO PORRAR, LIGIA GALENO PENAGOS, BENJAMIN HERRERA VESGA, MARTHA AZUCENA GARZON (PRESENTO ADICIONAL EL 14/05/2015 LA CONCERTACION DE COMPROMISOS COMO TECNICO), ISABEL CRISTINA GALLO MEJIA, SERGIO VELEZ GONZALEZ, AMPARO FRANCO DUQUE Y NAGE AUN QUINCENA.
</t>
  </si>
  <si>
    <t xml:space="preserve">Durante el primer semestre de 2015 fueron presentados oportunamente la Evaluación de Desempeño Laboral de 11 funcionarios del proceso GIT Servicios de Salud.  LUZ HELENA GUTIERREZ SUAREZ, OLGA LUCIA CARDONA SANCHEZ, SILVIO RIVERA DOMINGUEZ, OMAR ANTONIO FORERO FORERO PORRAR, LIGIA GALENO PENAGOS, BENJAMIN HERRERA VESGA, MARTHA AZUCENA GARZON (PRESENTO ADICIONAL EL 14/05/2015 LA CONCERTACION DE COMPROMISOS COMO TECNICO), ISABEL CRISTINA GALLO MEJIA, SERGIO VELEZ GONZALEZ, AMPARO FRANCO DUQUE Y NAGE AUN QUINCENA.
</t>
  </si>
  <si>
    <t xml:space="preserve">Durante el primer semestre de 2015 debian presentar Plan de Mejoramiento individual 3 de los funcionarios del proceso GIT Servicios de Salud.  LUZ HELENA GUTIERREZ SUAREZ, BENJAMIN HERRERA VESGA y SERGIO VELEZ GONZALEZ; a la fecha del seguimiento no se han presentado los PMI.  Se aclara de LUZ HELENA GUTIERREZ SUAREZ por haberse encontrado en incapacidad y posterior su renuncia no se presento.
</t>
  </si>
  <si>
    <t>SEGÚN EL INFORMECONSOLIDADO DE TRAMITES DE PRESTACIONES ECONÓMICAS EJECUCIÓN SEGUNDO SEMSTRE DE 2014 SE REALIZARON 3087 TRAMITES. SOPORTE EN EL CORREO JAIMEE@FONDO</t>
  </si>
  <si>
    <t>SEGÚN EL INFORMECONSOLIDADO DE GESTIÓN TRAMITES DE PRESTACIONES ECONÓMICAS EJECUCIÓN SEGUNDO SEMSTRE DE 2014 SECONSTRSTARON 147 TUTELAS EN TÉRMINOS DE LEY. SOPORTE EN EL CORREO JAIMEE@FONDO</t>
  </si>
  <si>
    <t>EN LA REVISION PRACTICADA SE PUDO ESTABLECER QUE EL TOTAL DE NOVEDADES DURANTE EL PRIMER SEMESTRE DE 2015 FUERON DE 10,113 DE LOS CUALES SE ACLARA QUE LAS LIBRANZAS ESTÁN INCLUIDAS EN LAS DEDUCCIONES, Y QUE TODAS SE REALIZARON EN TERMINOS DE OPORTUNIDAD.</t>
  </si>
  <si>
    <t>Durante el primer semestre de 2015 fueron detectados un total de 7 no conformidades reales y potenciales, de las cuales fueron documentadas oportunamente 6 y 1 por fuera de terminos.</t>
  </si>
  <si>
    <t>Durante el primer semestre de 2015 fueron presentados oportunamente la concertación de compromisos laborales de 9 funcionarios del proceso Prestaciones Economicas y Subdirección de Prestaciones sociales asi:
MONICA ALEXANDRA MANRIQUE NARVAEZ
BLANCA SAMARIS MATALLANA SOTELO
NANCY ESTELA MUÑOZ ARIAS
MARIA ODETH SALAZAR VILLARREAL
GUIOMAR ANGELICA MARTINEZ RODRIGUEZ
SILVANO MARTINEZ LOPEZ
ANGEL ROBERT TORRES FLOREZ
HUMBERTO MALAVER PINZON.
SANDRA PINZON</t>
  </si>
  <si>
    <t>Durante el primer semestre de 2015 fueron presentados oportunamente las evaluaciones de desempeño laboral de 9 funcionarios del proceso Prestaciones Economicas y Subdirección de Prestaciones sociales asi:
MONICA ALEXANDRA MANRIQUE NARVAEZ
BLANCA SAMARIS MATALLANA SOTELO
NANCY ESTELA MUÑOZ ARIAS
MARIA ODETH SALAZAR VILLARREAL
GUIOMAR ANGELICA MARTINEZ RODRIGUEZ
SILVANO MARTINEZ LOPEZ
ANGEL ROBERT TORRES FLOREZ
HUMBERTO MALAVER PINZON.
SANDRA PINZON</t>
  </si>
  <si>
    <t xml:space="preserve">Durante el primer semestre de 2015 fueron presentados los acuerdos de gestión y evaluacion del subdirector de prestaciones economicas a talento humano el pasado 15/04/2015 extemporaneamente, se da cumplimiento teniendo en cuenta que el grupo de trabajo de control interno detecto la no conformidad y a la fecha se encuentra cumplida. </t>
  </si>
  <si>
    <t>Tienen pendiente por actualizar 3 procedimientos de los cuales se encuentran en transversalidad y  revisión técnica en la oficina de Planeación y Sistemas</t>
  </si>
  <si>
    <r>
      <t>1,  Durante el primer semestre de 2015, el proceso de prestaciones economicas debia realizar la implementacion de 9 metas del Plan de Mejoramiento Institucional al 100%; según seguimiento realizado por la Oficina de Control Interno el proceso realizo la implementacion de la metas en un 61</t>
    </r>
    <r>
      <rPr>
        <b/>
        <sz val="28"/>
        <rFont val="Arial Narrow"/>
        <family val="2"/>
      </rPr>
      <t>%.</t>
    </r>
    <r>
      <rPr>
        <sz val="28"/>
        <rFont val="Arial Narrow"/>
        <family val="2"/>
      </rPr>
      <t xml:space="preserve">
2,  Durante el primer semestre de 2015, el proceso de prestaciones economicas debia realizar la implementacion de 9 acciones preventivas del Plan de Manejo de Riesgos al 100%; según seguimiento realizado por la Oficina de Control Interno el proceso realizo la implementacion de las acciones preventivas en un 82%.</t>
    </r>
  </si>
  <si>
    <t>Durante le primer semestre de 2015 fueron actualizados un total de 18 documentos del SIG mediante acto administrativo, a la fecha del seguimiento se encuentran pendientes de actualizar el procedimiento de autoregulacion etica, indicadores de gestion, procedimiento plan estrategico y la formulacion de la DOFA.</t>
  </si>
  <si>
    <t xml:space="preserve">Durante el primer semestre de 2015 se dio cumplimiento a los productos programados asi:
1). Base de datos actualizada de  los ciudadanoss de las federaciones y  asociaciones participantes de la Audiencia Pública de Rendición de Cuentas   100%                                                                                                                                                                                                         2) Cronograma aprobado de la programación de   la Audiencia pública de Rendición de Cuentas.    100%                                                                                                                     3) Elaboración y consolidación del Informe de Gestión 2014. Se encuentra elaborado pero no se ha publicado 50%                                                                                                     
</t>
  </si>
  <si>
    <t>Durante el primer semestre de 2015 no se evidencia cumplimiento de los productos asi: 
Presentar metodología para la construcción de la DOFA institucional.
Consolidación de la DOFA resultaltante de la aplicación de la metodología aplicada por el Equipo Operativo MECI- CALIDAD</t>
  </si>
  <si>
    <t xml:space="preserve">Durante el primer semestre de 2015, se evidencia cumplimiento del producto establecido asi:
1).Envío de  correo electrónico  al Secretario General y los Subdirectores (Financiero y de Prestaciones Sociales) informando disposición para brindar la asesoría en la Elaboración del Acuerdo de Gestión. fue enviado correo electronico el pasado 29/01/2015.
</t>
  </si>
  <si>
    <t>1,  Durante el primer semestre de 2015, el proceso de direccionamiento estrategico debia realizar la implementacion de 8 metas del Plan de Mejoramiento Institucional al 100%; según seguimiento realizado por la Oficina de Control Interno el proceso realizo la implementacion de la metas en un 47%.
2,  Durante el primer semestre de 2015, el proceso de direccionamiento estrategico debia realizar la implementacion de 11 acciones preventivas del Plan de Manejo de Riesgos al 100%; según seguimiento realizado por la Oficina de Control Interno el proceso realizo la implementacion de las acciones preventivas en un 36%.</t>
  </si>
  <si>
    <t xml:space="preserve">No se evidencia cumplimiento de los productos programados asi:
1). Reformulación del Plan de Eficiencia Administrativa. 
2). Sencibilización en Eficiencia Administrativa y Cero Papel.
</t>
  </si>
  <si>
    <t>Durante el primer semestre de 2015 se evidencia cumplimiento en la presentacion de la concertacion de compromisos laborales de los funcionarios.
Mauricio Villaneda Jimenez: 16 de febrero de 2015
Maria Flor Lara: 12 de febrero de 2015
Willson Beltran: 12 de febrero de 2015</t>
  </si>
  <si>
    <t>Durante el primer semestre de 2015 se evidencia cumplimiento en la presentacion de la EDL de los funcionarios.
Mauricio Villaneda Jimenez: 16 de febrero de 2015
Maria Flor Lara: 12 de febrero de 2015
Willson Beltran: 12 de febrero de 2015</t>
  </si>
  <si>
    <t xml:space="preserve">Se evidencia que el el día 02/06/2015 se recibió copia en GTH del Plan de Mejoramiento correspondiente al periodo 2014-2015 para el funcionario MAURICIO VILLANEDA. </t>
  </si>
  <si>
    <t>En la revisión de los expedientes virtuales en el aplicativo orfeo se evidencia 298 cobros cuotas partes FPS y Prosocial, en la carpeta 4002506 Cobros moros SGSSS se evidencia un total de 282 y en la Carpeta 4052604 Recobros al Fosyga un total de 95 por lo tanto el total revisado asciendea un total   de 675</t>
  </si>
  <si>
    <t>En la carpeta 4002506 Cobros moros SGSSS se evidencia un total de 282 cobros tramitados por concepto de aportes en mora.</t>
  </si>
  <si>
    <t>En la Carpeta 4052604 Recobros al Fosyga existe un total de 95 cobros tramitados por concepto de aportes en mora.</t>
  </si>
  <si>
    <t>En la revisión se verificó que durante el I semestre de 2015, se realizaron 43 actos administrativos, frente a 43 cuentas por pagar.  La evidencia reposa en el formato FORMATO PARA SOLICITUD DE CDP - CUOTAS PARTES  POR PAGAR CODIGO:APGCBSFIFO01, la cual ha sido verificada.</t>
  </si>
  <si>
    <t>En la hoja de trabajo Solicitudes y Requerimiento se Evidencia los 73 requerimientos o recursos a interponer, adicionalmente  se verificó  la existencia de los 15 Deudores Morosos, adicionalmente se verificó en el ORFEO, en cuanto a los trámites de paz y salvo se realizó el conteo físico de cada uno de ellos, los cuales reposan en la carpeta No.4052606  de Paz y Salvo.</t>
  </si>
  <si>
    <t>El procedimiento aún no se encuentra aprobado, está para la presentación y aprobación del mismo, evidencia que reposa en el memorando No. GCO-20154200041113 del 11 de Junio de 2015  a la Oficina Asesora de Planeación y Sistemas</t>
  </si>
  <si>
    <t>Se evidencia que solo se realizó la conciliación entre procesos Morosos Aportes de Salud del primer semestre de 2015, haciendo falta la conciliación entre procesos de Cuotas Partes Pensionales por cobrar, la cual sustentan mediante correo electronico  del día 13/07/2015 LUZV@FONDO, Donde  manifiestan que no han suministrado información para registros Contables.</t>
  </si>
  <si>
    <t>Durante el primer semestre de 2015 se identificaron un total de 4 no conformidades las cuales tienen plazo de documentación 30/07/2015.</t>
  </si>
  <si>
    <t>1,  Durante el primer semestre de 2015, el proceso Gestion de cobro debia realizar la implementacion de 1 meta del Plan de Mejoramiento Institucional al 100%; según seguimiento realizado por la Oficina de Control Interno el proceso realizo la implementacion de la metas en 50%.
2,  Durante el primer semestre de 2015, el proceso Gestion de cobro debia realizar la implementacion de 4 acciones preventivas del Plan de Manejo de Riesgos al 100%; según seguimiento realizado por la Oficina de Control Interno el proceso realizo la implementacion de las acciones preventivas en un 28%.</t>
  </si>
  <si>
    <t>Se evidencia la presentación oportuna de los informes de Gestión Contable a la Subdirección Financiera, los cuales reposan con la firma de recibido por parte del Subdirector Financiero, informacion que reposa en la carpeta GCO 420 5203 al momento de la verificación.</t>
  </si>
  <si>
    <t>En la carpeta  410-5203 reposan los informes correspondientes al seguimiento a convenio los cuales reposan mediante memorandos GTE 20154100005573 Y GTE 20154100026263  de fechas 27-01-2015 y 20-04-2015 respectivamente.</t>
  </si>
  <si>
    <t xml:space="preserve">Se evidencia cumplimiento a las conciliaciones de la entidad incluidas las Bancarias y las conciliaciones entre procesos,  durante el primer semstre del año 2015 para un total de 226 ejecutadas o conciliadas, quedando solo pendientes una en el mes de Mayo de Procesos Laborales Administrativos y Civiles carpeta 600-420-1901, dos correspondientes a nomina de empleados de los meses de Abril y Mayo carpeta 660-420-1901, por un IM SIIF, debido a que no aparecia en el auxiliar por tercero y una de la Nomina de Pensionados. </t>
  </si>
  <si>
    <t>En el oficio GTE -20154100087071 de jun 5-2015  reposa toda la información enviada a la Direccion del Tesoro Nacional por concepto de devolución Provisional, la cual tiene el correspondiente sopoite de consignación mediante el comprobante Contable 15-603 del día 9 de Junio de 2015. Adicionalmente reposa el reintegro de las mesadas despues de ser  distribuidas, al igual las mesadas de Prosocial.</t>
  </si>
  <si>
    <t>Durante el primer semestre de 2015 se dio cumplimiento a los productos programados asi:
1). Reformulación del Plan de Fortalecimiento del SIG., PLAN DE FORTALECIMIENTO DEL SIG, fue reformulado el pasado mes de mayo de 2015 pero el mismo no ha sido publicado.  EXTEMPORANEAMENTE. 50%
2) Seguimiento bimensual al Plan de Fortalecimiento del SIG. PLAN DE FORTALECIMIENTO DEL SIG,  22/01/2015 Y 16/04/2015 CORREO ELECTRONICO, EXTEMPORANE Y 15/05/2015 OPORTUNAMENTE. 33%
3 Seguimiento trimestral al Producto no Conforme. 0%</t>
  </si>
  <si>
    <t>Duarnte el primer semestre se realizo asesoria a los 12 procesos del FPS a los cuales le identificaron No conformidades, para la documentacion de las No conformidades reales y potenciales tanto en el Plan de Mejoramiento Institucional como en el Plan de Manejo de Riesgos.  A la fecha del seguimiento se evidencia 6 no conformidades reales sin documentar y 2 no conformidades potenciales.</t>
  </si>
  <si>
    <t>Se evidencia la elaboracion del informe de analisis al mapa de riesgos correspondiente al III y IV trimestre de 2014 el cual se encuentra publicado en la intranet, dichos informes no fueron presentados al equipo operativo MECI-CALIDAD.</t>
  </si>
  <si>
    <t>Durante el primer semestre se detectaron un total de 6 no conformidades de las cuales fueron documentadas 4 en terminos de oportunidad y a la fecha dos se encuentran sin documentar.</t>
  </si>
  <si>
    <t>1,  Durante el primer semestre de 2015, el proceso medicion y mejora debia realizar la implementacion de 7 meta del Plan de Mejoramiento Institucional al 100%; según seguimiento realizado por la Oficina de Control Interno el proceso realizo la implementacion de la metas en 57%.
2,  Durante el primer semestre de 2015, el proceso medicion y mejora debia realizar la implementacion de 15 acciones preventivas del Plan de Manejo de Riesgos al 100%; según seguimiento realizado por la Oficina de Control Interno el proceso realizo la implementacion de las acciones preventivas en un 32%.</t>
  </si>
  <si>
    <t>Durante el primer semestre de 2015 fueron actualizados 6 documentos del sig mediante acto administrativo, quedando pendiente de actrualizar el procedimiento seguimiento y medicion a traves de indicadores, los indicadores de gestion y la politica de administracion del riesgo.</t>
  </si>
  <si>
    <t>Durante el primer semestre de 2015, no se logro culminar la actualizacion de los 4 documentos del sig toda vez que se encuentran en ajustes despues de revision tecnica.</t>
  </si>
  <si>
    <t>Durante el primer semestre de 2015 fueron detectados un total de 6 no conformidades las cuales se documentaron en terminos de oportunidad.</t>
  </si>
  <si>
    <t>1,  Durante el primer semestre de 2015, el proceso tics debia realizar la implementacion de 8 meta del Plan de Mejoramiento Institucional al 100%; según seguimiento realizado por la Oficina de Control Interno el proceso realizo la implementacion de la metas en 48%.
2,  Durante el primer semestre de 2015, el proceso tics debia realizar la implementacion de 6 acciones preventivas del Plan de Manejo de Riesgos al 100%; según seguimiento realizado por la Oficina de Control Interno el proceso realizo la implementacion de las acciones preventivas en un 73%.</t>
  </si>
  <si>
    <t>Durante el mes de diciembre de 2014 y enero a mayo de 2015 se evidencia la publicacion de modificaciones realizadas a los documentos del SIG aprobados mediante acto administrativo.</t>
  </si>
  <si>
    <t>No de productos ejecutados / No de productos programados.</t>
  </si>
  <si>
    <t>DURANTE EL PRIMER SEMESTRE DE 2015 SE DIO CUMPLIMIENTO A LA NO CONFORMIDAD POTENCIAL ESTABLECIDA PARA CUMPLIMIENTO EN UN 100%.</t>
  </si>
  <si>
    <t>SE EVIDENCIA EN EL APLICATIVO HOJA DE VIDA PROVEEDORES FPS QUE DURANTE EL PRIMER SEMESTRE DE 2015 FUERON CARGADOS UN TOTAL DE 60 CONTRATOS.</t>
  </si>
  <si>
    <t>Durante el primer semestre de 2015 fueron actualizados un total de 3 documentos del SIG mediante actos administrativos los cuales se encuentran debidamente publicados.</t>
  </si>
  <si>
    <t>Durante el primer semestre de 2015 fueron detectados 3 no conformidades, las cuales fueron documentadas en terminos de oportunidad.</t>
  </si>
  <si>
    <t>Durante la vigencia 2015 fueron entregados en terminos de oportunidad la concertacion de los compromisos laborales de los funcionarios Margarita Cárdenas Cortes; Rubby Angarita de Díaz, Nancy Estela Bautista</t>
  </si>
  <si>
    <t>Durante la vigencia 2015 fueron entregados en terminos de oportunidad la EDL de los funcionarios Margarita Cárdenas Cortes; Rubby Angarita de Díaz, Nancy Estela Bautista.</t>
  </si>
  <si>
    <t>Durante el primer semestre 2015 se realizo el Seguimiento y la supervisión a la defensa judicial de la entidad para atender las actuaciones a través de los 13 apoderados externos por la Oficina Asesora Jurídica así:  Yolanda Murcia 6, Francisco Rocha 6, Carlos Serrano 6, Elias Cabello 6, Paola Ibañez 6, Luis Jose Vega 6, Carlos Cardozo 6, Sergio Tovar 6, Luis Alejandro Melo 6, Astrid Ayus 6, Jaime Zapata 6, Julián Pardo 5 inicio contrato en febrero, Diego Felipe Tovar 5  finalizo contrato hasta el 14 de Mayo, Heidy Restrepo 1 inicio contrato en mayo 27 2015 . Evidencia en las carpetas TRD – 130-23-06 INFORMES PLOTER.</t>
  </si>
  <si>
    <t>En el primer sementre de 2015 se realizo la evaluacion de desempeño laboral del funcionario Jorge Otalora.</t>
  </si>
  <si>
    <t xml:space="preserve">En el primer sementre de 2015 se fijaron los compromisos laborales del funcionario Jorge Otalora. </t>
  </si>
  <si>
    <t>Durante el primer semestre de 2015 se detectaron un total de 10 no conformidades de las cuales 9 fueron documentadas oportunamente y una se encuentra sin documentar.</t>
  </si>
  <si>
    <t>1,  Durante el primer semestre de 2015, el proceso tics debia realizar la implementacion de 26 meta del Plan de Mejoramiento Institucional al 100%; según seguimiento realizado por la Oficina de Control Interno el proceso realizo la implementacion de la metas en 11%.
2,  Durante el primer semestre de 2015, el proceso tics debia realizar la implementacion de 5 acciones preventivas del Plan de Manejo de Riesgos al 100%; según seguimiento realizado por la Oficina de Control Interno el proceso realizo la implementacion de las acciones preventivas en un 15%.</t>
  </si>
  <si>
    <t>1). Tramitar el pago Impuesto predial por inmueble  
2) elaboración de acta de conciliación con el Grupo Interno de Trabajo de Contabilidad correspondiente para el semestre inmediatamente anterior</t>
  </si>
  <si>
    <t>Durante el primer semestre de 2015 se evidencia cumplimiento de los productos programados asi: 
1). Tramitar el pago Impuesto predial por inmueble  
2) elaboración de acta de conciliación con el Grupo Interno de Trabajo de Contabilidad correspondiente para el semestre inmediatamente anterior</t>
  </si>
  <si>
    <t xml:space="preserve">Durante el primer semestre de 2015 se evidencia cumplimiento en la presentacion oportuna de la concertacion de compromisos laborales de los funcionarios  OLIVARES LOPEZ WILLIAM FERNANDO, ROJAS AREVALO MERY PATRICIA, FORERO AREVALO CECILIA STELLA,  VACA GUTIERREZ LUZ FANY, CARDENAS LAZZO JULIO HERNANDO, MARTINEZ AVELLANEDA RITA OMAIRA, OVALLE POSADA INGRID YANETH,LILIA BRISEÑO  QUICENO ECHEVERRY RUBIELA,  MARTINEZ SERGIO DANIEL,RITA  NIÑO </t>
  </si>
  <si>
    <t>Durante el primer semestre de 2015 se evidencia cumplimiento de los productos programados asi: 
1). Elaboración del Listado de Bienes  muebles  Susceptibles de ser comercializados, se tiene una base de datos de bienes muebles suceptibles de comercializar bienes muebles (Corzo)                                                                                               2)  Gestionar las actividades implicadas en la comercialización una vez se reciben las solicitudes,  se realizará en el II semestre de 2015 toda vez que se debe trasladar a la oficina asesora juridica.</t>
  </si>
  <si>
    <t xml:space="preserve">Durante el primer semestre de 2015 se evidencia cumplimiento en la presentacion oportuna de las EDL de los funcionarios  OLIVARES LOPEZ WILLIAM FERNANDO, ROJAS AREVALO MERY PATRICIA, FORERO AREVALO CECILIA STELLA,  VACA GUTIERREZ LUZ FANY, CARDENAS LAZZO JULIO HERNANDO, MARTINEZ AVELLANEDA RITA OMAIRA, OVALLE POSADA INGRID YANETH,LILIA BRISEÑO  QUICENO ECHEVERRY RUBIELA,  MARTINEZ SERGIO DANIEL,RITA  NIÑO </t>
  </si>
  <si>
    <t>Durante el primer semestre de 2015 fueron detectadas un total de 11 no conformidades de las cuales una se encuentra sin documentar (CI00515), 2 fueron documentadas extemporaneamente y 8 fueron documentadas oportunamente.</t>
  </si>
  <si>
    <t>Durante el primer semestre de 2015 se evidencia cumplimiento en la presentacion oportuna de la concertacion de compromisos laborales de los funcionarios  Francisca Ardila Guerra,  Hectro Ruiz y Clara Cecilia Rodriguez, Nohora Clemencia</t>
  </si>
  <si>
    <t>Durante el primer semestre de 2015 se evidencia cumplimiento en la presentacion oportuna de las EDL de los funcionarios  Francisca Ardila Guerra,  Hectro Ruiz y Clara Cecilia Rodriguez, Nohora Clemencia</t>
  </si>
  <si>
    <t>Durante el primer semestre de 2015 fueron detectadas un total de 10 no conformidades de las cuales una se encuentra sin documentar (CI03015), y 9 fueron documentadas oportunamente.</t>
  </si>
  <si>
    <t>Durante el primer semestre de 2015 se evidencia cumplimiento en la presentacion oportuna de la concertacion de compromisos laborales de la funcionaria Sara Martinez.</t>
  </si>
  <si>
    <t>Durante el primer semestre de 2015 se evidencia cumplimiento en la presentacion oportuna de la EDL de la funcionaria Sara Martinez.</t>
  </si>
  <si>
    <t xml:space="preserve">Durante el primer semestre de 2015 se dio cumplimiento a la meta establecida para la digitalizacion, se digitalizaron un total de 1,921 carpetas para un total de 189,802 folios. </t>
  </si>
  <si>
    <t>1). Se Elaboro y presento el  Informe de monitoreo a software de seguridad al al Jefe de la Oficina Asesora de Planeación y Sistemas, el cual se encuetra archivado en la Tabla de Retención documenta, 120.5309 "Informe monitoreo  de Internet</t>
  </si>
  <si>
    <t>Durante el primer semestre de 2015 se realizó la conciliación con el proceso de Recursos Financiero (Contabilidad), pero a su vez se ha detectado que no se ha realizado las depuraciones, análisis de los nits o confirmación de saldo gestionados por el área que componen la depuración de las cuentas.</t>
  </si>
  <si>
    <t>Revisada la Carpeta  Conciliación según TRD GCO 4201901, se evidencia las respectivas  conciliaciones relacionadas con los Bonos Pensionales, Nominas de Ferrocarriles Nacionales, Prosocial y San Juan de Dios.</t>
  </si>
  <si>
    <t>DURANTE EL PRIMER SEMESTRE DEL 2015 SE EVIDENCIA CUMPLIMIENTOS DE LAS SGUIENTES ACTIVIDADES ASI :    1). Plan de acción  GTH formulado. se encuentra formulado y el mismo esta publicado en la INTRANET de la Entidad.
2) Matriz de información primaria y secundaria actualizada si se requiere: se envia reporte de 7 actividades 
3) Diagnóstico Estratégico y de Gestión elaborados
4)Consolidación del Diagnostico Institucional del Plan Institucional de Capacitación  y presentación de este para revisión  de la Comisión de Personal
5) Resolución mediante la cual se convoca evalúa y premia a los Equipos de Trabajo de Excelencia bajo La Metodología de los Proyectos de Aprendizaje en Equipo 
6) Cronograma General Convocatoria y Evaluación Equipos de Trabajo de Excelencia bajo la Metodología de Proyectos de Aprendizaje en Equipo.
7) Plan Institucional de Capacitación 2015 aprobado 
8)Plan de Bienestar 2015 aprobado  
9) Plan de Capacitación del Sistema de Gestión de la Seguridad y Salud en el Trabajo 2015 aprobado
10) Cronograma de actividades del Sistema de Gestión de la Seguridad y Salud en el Trabajo 2015 aprobado
11). Consolidar el Plan de Incentivos Pecuniarios y No Pecuniarios 2015  
12) Resolución Lineamientos para la EDL durante la vigencia
13) Resolución designando la Comisión Evaluadora para la EDL .</t>
  </si>
  <si>
    <t>se evidencia mediante TRD  210 49 03 .HISTORIAS LABORALES DE PERSONAL la relacion de cuatros funcionarios ingresados en el primer semestre del 2015 dando cumplimiento a todas las afiliaciones requeridas mencionadas en el seguimiento. (Sistema de Seguridad Social Caja de Comparación)</t>
  </si>
  <si>
    <t xml:space="preserve">se evidencia mediante TRD 210,07,01 EL CRONOGRAMA GENERAL DE EVENTOS DE CAPACITACIÓN  el cumplimiento de las capacitaciones programadas correspondiente al primer semestre del 2015 </t>
  </si>
  <si>
    <t>Se realiza un total de seis Inducciones Generales durante el segundo semestre de 2014 con un 100% de satisfaccion de a acuerdo a los rangos establecidos como BUENO(4) y EXCELENTE (5);  las encuestas se realizan a cada funcionario o trabajador que ingresa a la entidad una vez se realice la induccion de acuerdo a lo señalado en el procedimiento    APGTHGTHPT02 PLANEACIÓN, EJECUCIÓN Y EVALUACIÓN DEL PROCESO DE INDUCCION DE PERSONAL. Las evidencias reposan en la AZ inducción reinducción de esta coordinación TRD 210 71  01</t>
  </si>
  <si>
    <t>Se evidencia mediante TRD 210.53.01 informe a entidades del CNSC la consolidación del los ultimos informes reportados del CUMPLIMIENTO DE FUNCIONES DE LA COMISIÓN NACIONAL DE SERVICIO CIVIL con fecha de complimientos de realizacion de los meses de Octubre a Diciembre correspondiente al untimo trimestre del 2015 y los meses Enero a Marzo correspondiente al primer trimestre del 2015</t>
  </si>
  <si>
    <t xml:space="preserve">Se evidencia reporte de modificación de los siguientes procedimientos as:                                                                           1)  Encuesta de Percepción Ética Cod ESDESDIGFO18 – Adoptado mediante resolución 0603 de 21 de Abril de 2015,                 2) Ficha de Caracterización del Proceso GTH Cod APGTHTHFC01 – Adoptado mediante resolución 0795 de 13 de mayo de 2015. </t>
  </si>
  <si>
    <t>Se evidencia Para el período 2015-2016, se debía concertar compromisos laborales para tres (3) funcionarios del Proceso Gestión de Talento Humano una de ellas por traslado interno; los cuales fueron concertados dentro de los términos establecidos en el Acuerdo 137 de 2010 expedido por la Comisión Nacional del Servicio Civil (12/02/2015 y 15/02/2015 y se radicó copia de ellas enGTH el día 16/02/2015. TRD- 2104903 –HISTORIAS LABORALES DE PERSONAL.</t>
  </si>
  <si>
    <t>Se evidencia 100% Evaluaciones Desempeño Realizadas en Término: Se realizaron oportunamente (12 y 13 de Febrero/2015) las evaluaciones semestrales y definitivas anuales del periodo 2014-2015, de los dos (2) funcionarios de carrera administrativa del Proceso y se radicó copia en Gestión Talento Humano el dia 16/02/2015. TRD- 2104903 –HISTORIAS LABORALES DE PERSONAL.</t>
  </si>
  <si>
    <t>El proceso de GIT Talneto Humano si realizó las conciliaciones pertinentesen el Formato APGRFGCOFO09 durante el primer semestre del año 2015, el cual fue realizado poe el señor Harly Lopez, la información fue verificada y sustentada en el GIT de Contabilidad con el Dr. Julio Cardenas.</t>
  </si>
  <si>
    <t>De acuerdo al cuadro de Consecutivo No Conformidades durante el primer semestre fueron detectadas 6 de las cuales 6 fueron documentadas en terminos de oportunidad.</t>
  </si>
  <si>
    <t>Se evidencia la realización del informe de inducción general y especifica correspondiente al II semestre de 2015.  evidencia AZ 210,71,01 induccion y reinduccion 2014-2015</t>
  </si>
  <si>
    <t>Durante el primer semestre de 2015 se dio cumplimiento a los productos programados asi:
1).) Evaluación del desempeño del segundo semestre 2014-2015 solicitada y revisada, Mediante Circular GTH-20152100000094 del 20 de Enero de 2015 recordatorio y producto de la misma se recibieron un total de 55 EDL.
2) Revisión Formatos concertación de compromisos laborales 2015 - 2016 radicados en GTH, Mediante Circular GTH-20150000234 del 04 de Febrero de 2015  se recordó a los funcionarios de Carrera Administrativa y de Libre Nombramiento y Remoción del FPS, los plazos establecidos por la CNSC, para la Concertación de los Compromisos Laborales correspondientes al Período 2015-2016. Como resultado se recibió en Talento Humano copia de 53 Formatos de Concertación. 
3) Revisión archivo y seguimiento de planes de mejoramiento Individual radicados en GTH, Como resultado de la Evaluación del Desempeño correspondiente al periodo Febrero de 2014 a Enero de 2015, se debía concertar planes de mejoramiento para cinco (5) de los funcionarios evaluados Gestión de Talento Humano revisó los proyectos del plan de mejoramiento individual del Dr. MAURICIO VILLANEDA JIMÉNEZ y de GUIOMAR ANGELICA MARTINEZ RODRIGUEZ; sin embargo, solo recibió en forma definitiva el del Dr. Villaneda, el cual se encuentra archivado en su historia laboral. 
4) Informe consolidado anual de Evaluaciòn de Desempeño del periodo 2014-2015, Gestión de Talento Humano elaboró el Informe sobre los resultados obtenidos en las evaluaciones del desempeño laboral del periodo 01 de febrero de 2014 al 31 de enero de 2015 y lo remitió al Director General el día 26 de Mayo de 2015, con copia a los Integrantes de la Comisión de Personal y al Grupo de Trabajo de Control Interno, mediante Memorando GTH-20152100035523
5). Circular dando a conocer lineamientos y solicitando la formulación de Acuerdos de gestión del 2015, Mediante Circular GTH – 20152100000194 del 23 de Enero de 2015 se dio a conocer al Director General, al Secretario General y a los Subdirectores Generales los lineamientos para la formulación de los Acuerdos de Gestión 2015, así como también, les recordó la evaluación de los Acuerdos correspondientes al año 2014.</t>
  </si>
  <si>
    <t xml:space="preserve">Durante el primer semestre de 2015 se dio cumplimiento a los productos programados asi:
1). Elaboración de Estudios Previos para la Ejecución de las Actividades del Plan de Bienestar 2015, Los Estudios Previos para la Contratación de las Actividades del Plan de Bienestar de la presente vigencia fueron elaborados por GTH y radicados en forma definitiva en la Oficina Asesora Jurídica el día 06 de Abril/15, para el proceso contractual respectivo. Como resultado se firmó el Contrato No. 039/15 con la Caja de Compensación Familiar Compensar, el cual se encuentra en ejecución. 
2) Ejecuciòn del 100% de las Actividades del Plan de Bienestar programadas para el I Semestre  2015,  Se gestionaron y ejecutaron los catorce (14) eventos programados para el Semestre en el Plan de Bienestar Social
3) Informe Ejecuciòn del Plan de Bienestar del I Semestre de 2015, Se elaboró Informe de Ejecución del Plan de Bienestar Social correspondiente al I Semestre de 2015. 
TRD- 2102103
</t>
  </si>
  <si>
    <t xml:space="preserve">Durante el primer semestre de 2015 se dio cumplimiento a los productos programados asi:
1). Se elaboro el Informe de permisos y ausencias laborales del IV trimestre del 2014, el cual fue enviado mediante memorando numero GTH-20152100003023 de 2015, al Señor Director de la entidad para la toma de acciones de mejora frente al porcentaje de horas en que los funcionarios y trabajadores que prestan los servicios a la entidad se ausentan por diferentes razones.
2) Se elaboro el Informe de permisos y ausencias laborales del I trimestre 2015, el cual fue enviado mediante memorando numero GTH-20152100025573 de 2015, al Señor Director de la entidad para la toma de acciones de mejora frente al porcentaje de horas en que los funcionarios y trabajadores que prestan los servicios a la entidad se ausentan por diferentes razones.
</t>
  </si>
  <si>
    <t>Durante el primer semestre de 2015 se dio cumplimiento a los productos programados asi:
1). Circular requeriendo la elaboración y/o actualización de las Declaraciones de bienes y rentas y actividad económica de los funcionario de planta a diciembre /2014  actualizadas
2) Asesorar la elaboración y/o actualización de las Declaraciones de bienes y rentas y actividad económica de los funcionario de planta a diciembre /2014 en el SIGEP.
3) Declaraciones de bienes y rentas y actividad económica de los funcionarios de planta a diciembre /2014 archivadas en las respectivas HV.
4) Digitalizar los documentos del 20% de las Historias Laborales de los funcionarios de Planta en el SIGEP
5) Validar la información de las hojas de vida en el SIGEP del 100% de los funcionarios de planta que ingresen como nuevos a la Entidad</t>
  </si>
  <si>
    <t>Para el primer semestre del 2015,  el Grupo de Trabajo de  Gestión Talento humano  realizo y entrego al 100 % a satisfaccion de las 81 certificaciones, solicitadas  por los funcionarios de la Entidad, las cuales 63 son Certificaciones laborales y 18 Certificaciones con Tiempo y Funciones.</t>
  </si>
  <si>
    <t xml:space="preserve">SE EVIDENCIA MEDIANTE TRD 230,52,03 EL INFORME DE MANTENIMIENTO DE LA INFRAESTRUCTURA DE LA ENTIDAD CORRESPONDIENTE AL PERIODO ENTRE EL 01 DE JULIO Y EL 30 DE DICIEMBRE DEL 2014 </t>
  </si>
  <si>
    <t xml:space="preserve">1) SE EVIDENCIA MEDIANTE MEMORANDO N° 20152300007283 CON FEHCA DEL 2 DE FEBRERO DEL 2015 EL RPORTE DE CIERRE DE INVENTARIO CON CIERRE  A DICIEMBRE 3 DE 2015 EVIDENCIA CONSIGNADA EN TRD 230,11,01                                   2) SE EVIDENCIA ACTA CON FEHCA DE ENERO 7 DE 2015 DE INVENTARIO FISICO CON CORTE DE DICIEMBRE 2014 LA RELACION DEL ACTA DE INVENTARIO FISICO REALIZADO A LOS BIENES MUEBLES DE LA ENTIDAD </t>
  </si>
  <si>
    <t xml:space="preserve">SE EVIDENCIA MEDIANTE LINK http://fondo//plantilla.asp?id=Administrativa.asp DE LA ENTIDAD LA PUBLICACION DEL INFORME DE LOS GASTOS POR SERVICIOS PUBLICOS CORRESPONDIENTE AL AÑO 2015 </t>
  </si>
  <si>
    <t>1, SE EVIDENCIA MEDIANTE RELACION DE LOS MEMORANDO PARA LA SOLICITUD DE CONSTITUCION DE CAJA MENOR ASI : GAD- 20152300000403 BUENAVENTURA,  GAD- 20152300000413 BARRANQUILLA,  GAD- 20152300000423 BUCARAMANGA,  GAD- 20152300000433 CARTAGENA,  GAD- 20152300000453 MEDELLIN,  GAD- 20152300000463 SANTA MARTA,  GAD 2015230000473 BOGOTA.
 2, SE EVIDENCIA  Solicitud de SCDS para rembolsos de las cajas menores: 
Ciudad de Medellín SCD 23215 de abril 13 de 2015, SCD 33015 de junio 09 de 2015
Ciudad de Buenaventura SCD 20015 marzo 17 de 2015, SCD 28615 mayo 6 de 2015, 33115 de junio 9 de 2015. 
Ciudad de Santa Marta SCD  21715 marzo 25 de 2015, SCD 32715 Junio3 de 2015
Ciudad de Cali SDC 21815 de marzo 25 de 2015, SCD mayo 22 de 2015.
Ciudad Barranquilla SCD 28815 de mayo 8 de 2015, SCD 33615 junio 11 de 2015
Ciudad de Bucaramanga SCD 28715 mayo 8 de 2015, SCD 36515 de junio 25 de 2015
Ciudad de Cartagena  SCD 23115 de abril 13 de 2015, SCD 33715 de junio 11 de 2015
Ciudad de Bogotá  SCD 18815 de marzo 12 de 2015, SCD 16615 de marzo 2 de 2015, SCD 15515 de febrero 20 de 2015, SCD 21615 de marzo 25 de 2015, SCD 24415 de abril 15 de 2015, SCD 28515 de mayo 6 de 2015, SCD 29615 de mayo 13 de 2015, SCD 32315 de junio 1 de 2015, SCD 3715 de junio 30 de 2015. Carpeta Plan de acción 2015</t>
  </si>
  <si>
    <t>SE EVIDENCIA DURANTE n el primer semestre de 2015 se realizaron 95 ingresos al almacén,  los cuales corresponden  a las compras de caja, que reposan  en lo carpetas  de Boletines Diario de Almacén de los meses  de enero a junio de 2015  identificadas   con TRD  numero 230.11.01  y SAFIX</t>
  </si>
  <si>
    <t>SE EVIDENCIA MEDIANTE TRD 230,52,03 LA RELACION DE LOS CRONOGRAMAS DEL PERSONAL ENCARGADO DE REALIZAR LAS ACTIVIDADES DE SERVICIOS GENERALES - ASEO CON FECHA DE NOTIFICACIÓN DEL 1 ENERO AL 30 DE JUNIO DEL 2015.</t>
  </si>
  <si>
    <t>El presente indicador consiste en ejecutar el 100% de las acciones de Mejoras oportunamente, por tal motivo se analizaron los diferentes planes, tanto el de manejo de Riesgo y el de Mejoramiento dando como resultado un 63,36% del cumplimiento de las acciones de mejora del proceso.</t>
  </si>
  <si>
    <t>Se revisaron las resoluciones No. 0433 de Marzo 20 de 2015 y la resolución 0795 de Marzo 13 de 2015, entre los cuales se aprobaron y eliminaron 5 procedimientos y se actualizó la ficha de caracterización, en cuanto a la información consiganada en el segumiento existen 5 Procedimientos en la oficina de Planeacion y sistemas para la revisión técnica correspondiente.</t>
  </si>
  <si>
    <t>SE EVIDENCIA DURANTE EL PRIMER SEMESTSRE SE DETECTARON 6  NO CONFORMIDADES LAS CUALES FUERON DOCMENTADAS EN TERMINOS DE OPORTUNIDAD 5, a la fecha se encuentra sin documentar la NO CONFORMIDAD CI02915</t>
  </si>
  <si>
    <t>SE EVIDENCIA MEDIANTE FORMATO APGRFGCOFO09  LA RELACION CORRESPONDIENTE AL PERIODO DEL 1 SEMESTRE DEL 2015 LOS INFORMES DE LAS CONCILIACIÓN REALIZADAS POR LOS DISTINTOS PROCESOS MENCIONAODS EN EL SEGUIMIENTO.</t>
  </si>
  <si>
    <t>SE EVIDENCIA DURANTE En el primer sementre de 2015 se fijaron los compromisos laborales de los siguientes funcionarios: ILBA CORREDOR LEYVA, Marco Antonio Aguilar, Pilar Laverde, Carolina Rincon, Jesus Garzon, Nelson Fernado Ramirez, Julio Cesar Gamez, Martha Ojeda, ver carpeta de cada funcionario.</t>
  </si>
  <si>
    <t>SE EVIDENCIA DURANTE En el primer sementre de 2015 se realizo la evaluacion de desempeño laboral de los siguientes funcionarios: ILBA CORREDOR LEYVA, Marco Antonio Aguilar, Pilar Laverde, Carolina Rincon, Jesus Garzon, Nelson Fernado Ramirez, Julio Cesar Gamez, Martha Ojeda, ver carpeta de cada funcionario.</t>
  </si>
  <si>
    <t xml:space="preserve">SE EEVIDENCIA https://www.contratos.gov.co/consultas/consultarArchivosPAA2015.do  Plan de Adquisiciones2014. EL REPORTE DEL PLAN DE ADQUISICIÓN CONFEHCA DEL CUARTO TRIMESTRE DEL 2014                                                                                                           SE EVIDENCIA INFORME DE SEGUIMIENTO DEL PLAN DE COMPRAS PRESENTADO EL ANALISIS CORRESPONDIENTE AL PRIMER TRIMESTRE DEL 2015 MEDIANTE </t>
  </si>
  <si>
    <t xml:space="preserve">Durante el primer semestre de 2015, se evidencia un avance del 70% de la base de datos de los equipos de computo. </t>
  </si>
  <si>
    <t xml:space="preserve">Se evidenció la oportunidad  de la presentación de los informes de gestión tanto internos como externos tales como al Ministerio de Hacienda y Credito Público en los memorandos registrados en el seguimientos o análisis de resultados, la verificación se realizó en el Orfeo y en las carpetas GCO 4205301,GCO 4208306,GCO 4202702 GCO 4202306 </t>
  </si>
  <si>
    <t>Se realizó un cruce de información con el GIT Contabilidad y se pudo establecer que el GIT Tesorería viene realizando la depuración de las conciliaciones bancarias, la diferencia para poder lograr el 100% obedece a los remanentes que no se ha podido identificar, su nivel de cumplimientos es confiable.</t>
  </si>
  <si>
    <t>Se evidencia en las carpestas 404.13.03 CDP,  la expediciónde de 553 por la Unidad de Salud y 359 por la Unidad de  Pensión, los cuales fueron expedidos en terminos de oportunidad, por consiguiente se puedo verificar que los mismos  se encuentran ordenadamente y archivados en orden cronológico, los cuales fueron verificados al momento del seguimiento.</t>
  </si>
  <si>
    <t>Una vez practicado el seguimiento se evidencia que dichos Registros presupuestales correspondientes al I semestre del año 2015 los cuales reposan o se  encuentran archivados en la carpeta 404,13,10 ( REGISTROS PRESUPUESTALES ) compromisos Pensión y Salud de lo cual no se pudo establecer la oportunidad en los mismos.</t>
  </si>
  <si>
    <t>Según los calculos matematicos aplicados en la verificación de los pagos oportunos de las obligaciones adquiridas por la Entidad se estableció que su nivel de cumplimiento asciende al 99,47% verificando que la diferencia obedece a la nomina de pensionados, debido a que el mimnisterio de hacienda no otorgó PAC para el mes de junio del año 2015.</t>
  </si>
  <si>
    <t>Se evidencia en los correos electronicos enviados desde el correo omairam@fondo al GIT contabilidad el portafolio de inversiones mensualmente, como insumo para realizar la conciliaciòn entre proceso con tesorerìa.</t>
  </si>
  <si>
    <t>En la verificaciòn de las liquidaciones de Cobro Coactivo verificadas en la carpeta 400.26.02 y la carpeta Liquidaciòn de Cobro Persuasivo 400.26.05 se evidencia las liquidaciones de los respectivos cobros.  Dicha informaciòn tambien se corroborò en los correos electronicos albertd@fondo.</t>
  </si>
  <si>
    <t>Se verificó las dos conciliaciones practicadas en el semestre evaluado de la siguiente manera: 12 Conciliaciones  al Portafolio de inversiones tanto de salud como de pensiones  6 conciliaciones correspondientes a Recaudos de Aportes al SGSSS y dos mas al portafolio accionario de los terminales.</t>
  </si>
  <si>
    <t>Se pudo establecer que el proceso participó activamente con los aportes necesarios y bien fundamentados parav el logro de la actualización de la ficha de caracterización del Proceso, del cual existe evidencia que fue envíado a la Subdirección Financiera el día 03 de Marzo de 2015, como consta en la carpeta  GCO 420,4205203</t>
  </si>
  <si>
    <t>Durante el primer semestre de 2015 el proceso de recursos financieros debia actualizar un total de 33 documentos del SIG programados en PMI de los cuales a la fecha del seguimiento no han sido presentados al comité coordinador del sistema de control interno y calidad para su actualizacion.</t>
  </si>
  <si>
    <t xml:space="preserve">Durante el primer semestre de 2015 se dio cumplimiento a los productos programados asi:
1).Informe de resultados de los indicadores de gestión en seguridad y salud en el trabajo-2014, el mismo fue presentado al comite paritario de salud ocupacional para su respectivo seguimiento.
2)  Informes de grado de avance de Plan de capacitación  del SG-SST It- 2015. </t>
  </si>
  <si>
    <t>Durante el primer semestre de 2015 no se evidencia un avance significativo en la actualizacion de los documentos del SIG.</t>
  </si>
  <si>
    <t>No se evidencia cumplimiento de los productos programados.</t>
  </si>
  <si>
    <t xml:space="preserve">Durante el primer semestre de 2015 fueron detectadas y documentas 9 no conformidades </t>
  </si>
  <si>
    <t>1,  Durante el primer semestre de 2015, el procesodebia realizar la implementacion de 12 meta del Plan de Mejoramiento Institucional al 100%; según seguimiento realizado por la Oficina de Control Interno el proceso realizo la implementacion de la metas en 38%.
2,  Durante el primer semestre de 2015, el proceso debia realizar la implementacion de 8 acciones preventivas del Plan de Manejo de Riesgos al 100%; según seguimiento realizado por la Oficina de Control Interno el proceso realizo la implementacion de las acciones preventivas en un 51%.</t>
  </si>
  <si>
    <t xml:space="preserve">El pasado 28/07/2015 fueron presentados a Talento Humano la concertación de acuerdos de gestion de la vigencia 2015, los cuales debieron ser presentados el 30/03/2015. </t>
  </si>
  <si>
    <t>Durante el primer semestre de 2015 se evidencia la socializacion de los mecanismos de participacion ciudadana el pasado 30/04/2015</t>
  </si>
  <si>
    <t>Se evidencio cumplimiento de los productos programados asi:
1). Presentar en oportunidad al Director General los  informe de Satisfacción al Ciudadano IV trimestre 2014 I y I trimesre del 2015,  IV timestre el dia 23/01/2015 a traves del memorando GUD- 2015220004613 y el I trimestes el dias 23/01/2015 a traves del  memorando GUD- 20152200027093.
2) Envíar a publicación el informe de Satisfacción al Ciudadano correspondiente al IV trimestre 2014 I y I trimesre del 2015.solicito la publicacion  los dias 09/03/2015 y 13/05/2015</t>
  </si>
  <si>
    <t>Durante el primer semestre de 2015 se dio cumplimiento a los productos programados
1). % de PQRDS Recepcionadas y  radicadas.
2) realizar seguimiento de las PQRDS presentadas por lo ciudadanos del FPS a traves del formato  MIAAUOAUFO43 Reporte Mensual del Registro y Seguimiento de Peticiones Quejas Reclamos Sugerenciasy/o Felicitaciones Denuncias (PQRSD) por Dependencias.</t>
  </si>
  <si>
    <t>Durante el primer semestre de 2015 fueron actualizados un total de 25 documentos del SIG, los cuales fueron aprobados por los diferentes actos administrativos de actualización de documentos del SIG.</t>
  </si>
  <si>
    <t>Durante el primer semestre de 2015 se evidencia cumplimiento de los productos asi:
1). Enviar seis correos electrónicos recordando el reporte del normogrma institucional. 100%
2) Actualizar el normograma de acuerdo a los requerimiento de los procesos, 50% existen a la fecha dificultades en la publicacion de las normas de los procesos.</t>
  </si>
  <si>
    <t>Durante le primer semestre de 2015 fueron recibidos un total de 194 documentos del SIG para revision tecnica, de los cuales fueron revisados oportunamente un 95%.</t>
  </si>
  <si>
    <t>DURANTE EL PRIMER SEMESTRE DE 2015 SE IDENTIFICARON UN TOTAL DE 4 NO CONFORMIDADES , LAS CUALES FUERON DOCUMENTADAS EN TERMINOS DE OPORTUNIDAD</t>
  </si>
  <si>
    <t>Durante el primer semestre de 2015 debian presentar Plan de Mejoramiento individual de la funcionaria GUIOMAR ANGELICA MARTINEZ RODRIGUEZ, el cual a la fecha es concertado y entregado a GTH, quedando pendiente los seguimiento los cuales seran realizados en el II semestre de 2015,</t>
  </si>
  <si>
    <t>Se revisó las acciones de mejoras en el Plan de manejo de Riesgos y se verificaron cada una des acciones que debían ejecutar y se evidenció que se han cumplido asi: 4 acciones al 100%, 1 accion al 85% y 1 accion al 70%; para un nivel de cumplimiento del 93%.</t>
  </si>
</sst>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Red]#,##0.0"/>
    <numFmt numFmtId="182" formatCode="_-* #,##0.00\ [$€-1]_-;\-* #,##0.00\ [$€-1]_-;_-* &quot;-&quot;??\ [$€-1]_-"/>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1240A]&quot;$&quot;\ #,##0.00;\(&quot;$&quot;\ #,##0.00\)"/>
    <numFmt numFmtId="188" formatCode="0.0%"/>
    <numFmt numFmtId="189" formatCode="0.000%"/>
  </numFmts>
  <fonts count="75">
    <font>
      <sz val="11"/>
      <color theme="1"/>
      <name val="Calibri"/>
      <family val="2"/>
    </font>
    <font>
      <sz val="11"/>
      <color indexed="8"/>
      <name val="Calibri"/>
      <family val="2"/>
    </font>
    <font>
      <b/>
      <sz val="30"/>
      <name val="Arial Narrow"/>
      <family val="2"/>
    </font>
    <font>
      <sz val="30"/>
      <name val="Arial Narrow"/>
      <family val="2"/>
    </font>
    <font>
      <b/>
      <sz val="28"/>
      <name val="Arial Narrow"/>
      <family val="2"/>
    </font>
    <font>
      <b/>
      <sz val="80"/>
      <name val="Arial Narrow"/>
      <family val="2"/>
    </font>
    <font>
      <sz val="10"/>
      <name val="Arial Narrow"/>
      <family val="2"/>
    </font>
    <font>
      <sz val="11"/>
      <name val="Arial Narrow"/>
      <family val="2"/>
    </font>
    <font>
      <sz val="32"/>
      <name val="Arial Narrow"/>
      <family val="2"/>
    </font>
    <font>
      <b/>
      <sz val="28"/>
      <color indexed="8"/>
      <name val="Arial Narrow"/>
      <family val="2"/>
    </font>
    <font>
      <b/>
      <sz val="28"/>
      <color indexed="8"/>
      <name val="Bookman Old Style"/>
      <family val="1"/>
    </font>
    <font>
      <sz val="9"/>
      <name val="Tahoma"/>
      <family val="2"/>
    </font>
    <font>
      <b/>
      <sz val="9"/>
      <name val="Tahoma"/>
      <family val="2"/>
    </font>
    <font>
      <sz val="28"/>
      <name val="Arial Narrow"/>
      <family val="2"/>
    </font>
    <font>
      <sz val="45"/>
      <name val="Arial Narrow"/>
      <family val="2"/>
    </font>
    <font>
      <b/>
      <sz val="28"/>
      <name val="Tahoma"/>
      <family val="2"/>
    </font>
    <font>
      <sz val="28"/>
      <name val="Tahoma"/>
      <family val="2"/>
    </font>
    <font>
      <b/>
      <sz val="22"/>
      <name val="Tahoma"/>
      <family val="2"/>
    </font>
    <font>
      <sz val="22"/>
      <name val="Tahoma"/>
      <family val="2"/>
    </font>
    <font>
      <b/>
      <sz val="24"/>
      <name val="Tahoma"/>
      <family val="2"/>
    </font>
    <font>
      <sz val="25"/>
      <name val="Arial Narrow"/>
      <family val="2"/>
    </font>
    <font>
      <sz val="26"/>
      <name val="Arial Narrow"/>
      <family val="2"/>
    </font>
    <font>
      <sz val="15"/>
      <name val="Tahoma"/>
      <family val="2"/>
    </font>
    <font>
      <sz val="23"/>
      <name val="Arial Narrow"/>
      <family val="2"/>
    </font>
    <font>
      <sz val="48"/>
      <name val="Arial Narrow"/>
      <family val="2"/>
    </font>
    <font>
      <sz val="25"/>
      <name val="Bookman Old Style"/>
      <family val="1"/>
    </font>
    <font>
      <b/>
      <sz val="25"/>
      <name val="Bookman Old Style"/>
      <family val="1"/>
    </font>
    <font>
      <sz val="28"/>
      <name val="Bookman Old Style"/>
      <family val="1"/>
    </font>
    <font>
      <sz val="24"/>
      <name val="Arial Narrow"/>
      <family val="2"/>
    </font>
    <font>
      <b/>
      <sz val="25"/>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30"/>
      <color indexed="10"/>
      <name val="Arial Narrow"/>
      <family val="2"/>
    </font>
    <font>
      <b/>
      <sz val="80"/>
      <color indexed="10"/>
      <name val="Arial Narrow"/>
      <family val="2"/>
    </font>
    <font>
      <b/>
      <sz val="30"/>
      <color indexed="10"/>
      <name val="Arial Narrow"/>
      <family val="2"/>
    </font>
    <font>
      <sz val="3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30"/>
      <color rgb="FFFF0000"/>
      <name val="Arial Narrow"/>
      <family val="2"/>
    </font>
    <font>
      <b/>
      <sz val="80"/>
      <color rgb="FFFF0000"/>
      <name val="Arial Narrow"/>
      <family val="2"/>
    </font>
    <font>
      <b/>
      <sz val="30"/>
      <color rgb="FFFF0000"/>
      <name val="Arial Narrow"/>
      <family val="2"/>
    </font>
    <font>
      <sz val="30"/>
      <color theme="0"/>
      <name val="Arial Narrow"/>
      <family val="2"/>
    </font>
    <font>
      <b/>
      <sz val="8"/>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rgb="FFFFFF99"/>
        <bgColor indexed="64"/>
      </patternFill>
    </fill>
    <fill>
      <patternFill patternType="solid">
        <fgColor rgb="FFFFDF79"/>
        <bgColor indexed="64"/>
      </patternFill>
    </fill>
    <fill>
      <patternFill patternType="solid">
        <fgColor rgb="FF99CCFF"/>
        <bgColor indexed="64"/>
      </patternFill>
    </fill>
    <fill>
      <patternFill patternType="solid">
        <fgColor rgb="FFCCFFFF"/>
        <bgColor indexed="64"/>
      </patternFill>
    </fill>
    <fill>
      <patternFill patternType="solid">
        <fgColor rgb="FFFFBDBD"/>
        <bgColor indexed="64"/>
      </patternFill>
    </fill>
    <fill>
      <patternFill patternType="solid">
        <fgColor rgb="FFFFFF00"/>
        <bgColor indexed="64"/>
      </patternFill>
    </fill>
    <fill>
      <patternFill patternType="solid">
        <fgColor indexed="44"/>
        <bgColor indexed="64"/>
      </patternFill>
    </fill>
    <fill>
      <patternFill patternType="solid">
        <fgColor rgb="FFCCFFCC"/>
        <bgColor indexed="64"/>
      </patternFill>
    </fill>
    <fill>
      <patternFill patternType="solid">
        <fgColor indexed="57"/>
        <bgColor indexed="64"/>
      </patternFill>
    </fill>
    <fill>
      <patternFill patternType="solid">
        <fgColor rgb="FF339966"/>
        <bgColor indexed="64"/>
      </patternFill>
    </fill>
    <fill>
      <patternFill patternType="solid">
        <fgColor rgb="FFCC99FF"/>
        <bgColor indexed="64"/>
      </patternFill>
    </fill>
    <fill>
      <patternFill patternType="solid">
        <fgColor rgb="FFFF99CC"/>
        <bgColor indexed="64"/>
      </patternFill>
    </fill>
    <fill>
      <patternFill patternType="solid">
        <fgColor rgb="FFF2DCDB"/>
        <bgColor indexed="64"/>
      </patternFill>
    </fill>
    <fill>
      <patternFill patternType="solid">
        <fgColor indexed="22"/>
        <bgColor indexed="64"/>
      </patternFill>
    </fill>
    <fill>
      <patternFill patternType="solid">
        <fgColor rgb="FFC0C0C0"/>
        <bgColor indexed="64"/>
      </patternFill>
    </fill>
    <fill>
      <patternFill patternType="solid">
        <fgColor theme="1"/>
        <bgColor indexed="64"/>
      </patternFill>
    </fill>
    <fill>
      <patternFill patternType="solid">
        <fgColor indexed="43"/>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bottom>
        <color indexed="63"/>
      </bottom>
    </border>
    <border>
      <left style="thin"/>
      <right style="thin"/>
      <top/>
      <bottom>
        <color indexed="63"/>
      </bottom>
    </border>
    <border>
      <left style="thin"/>
      <right/>
      <top/>
      <botto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thin"/>
      <top>
        <color indexed="63"/>
      </top>
      <bottom style="thin"/>
    </border>
    <border>
      <left style="medium"/>
      <right style="thin"/>
      <top style="medium"/>
      <bottom>
        <color indexed="63"/>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thin"/>
      <top style="thin"/>
      <bottom style="thin"/>
    </border>
    <border>
      <left style="medium"/>
      <right/>
      <top/>
      <bottom/>
    </border>
    <border>
      <left style="thin"/>
      <right/>
      <top style="medium"/>
      <bottom/>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64" fillId="21"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58" fillId="0" borderId="8" applyNumberFormat="0" applyFill="0" applyAlignment="0" applyProtection="0"/>
    <xf numFmtId="0" fontId="69" fillId="0" borderId="9" applyNumberFormat="0" applyFill="0" applyAlignment="0" applyProtection="0"/>
  </cellStyleXfs>
  <cellXfs count="593">
    <xf numFmtId="0" fontId="0" fillId="0" borderId="0" xfId="0" applyFont="1" applyAlignment="1">
      <alignment/>
    </xf>
    <xf numFmtId="0" fontId="3" fillId="0" borderId="0" xfId="0" applyFont="1" applyAlignment="1" applyProtection="1">
      <alignment horizontal="center" vertical="center" wrapText="1"/>
      <protection/>
    </xf>
    <xf numFmtId="0" fontId="3" fillId="0" borderId="0" xfId="0" applyFont="1" applyAlignment="1" applyProtection="1">
      <alignment horizontal="justify" vertical="center" wrapText="1"/>
      <protection/>
    </xf>
    <xf numFmtId="0" fontId="5" fillId="0" borderId="0" xfId="0" applyFont="1" applyAlignment="1" applyProtection="1">
      <alignment/>
      <protection/>
    </xf>
    <xf numFmtId="0" fontId="3" fillId="0" borderId="0" xfId="0" applyFont="1" applyFill="1" applyBorder="1" applyAlignment="1" applyProtection="1">
      <alignment/>
      <protection/>
    </xf>
    <xf numFmtId="0" fontId="6" fillId="0" borderId="0" xfId="0" applyFont="1" applyFill="1" applyBorder="1" applyAlignment="1" applyProtection="1">
      <alignment/>
      <protection/>
    </xf>
    <xf numFmtId="0" fontId="7" fillId="0" borderId="0" xfId="0" applyFont="1" applyFill="1" applyBorder="1" applyAlignment="1" applyProtection="1">
      <alignment/>
      <protection/>
    </xf>
    <xf numFmtId="1" fontId="2" fillId="0" borderId="0" xfId="0" applyNumberFormat="1" applyFont="1" applyAlignment="1" applyProtection="1">
      <alignment horizontal="center" vertical="center"/>
      <protection/>
    </xf>
    <xf numFmtId="0" fontId="3" fillId="0" borderId="0" xfId="0" applyFont="1" applyAlignment="1" applyProtection="1">
      <alignment horizontal="center" vertical="center"/>
      <protection/>
    </xf>
    <xf numFmtId="0" fontId="2" fillId="33" borderId="10" xfId="0" applyFont="1" applyFill="1" applyBorder="1" applyAlignment="1" applyProtection="1">
      <alignment horizontal="center" vertical="center" textRotation="90" wrapText="1"/>
      <protection/>
    </xf>
    <xf numFmtId="0" fontId="2" fillId="34" borderId="10" xfId="0" applyFont="1" applyFill="1" applyBorder="1" applyAlignment="1" applyProtection="1">
      <alignment horizontal="center" vertical="center" textRotation="90" wrapText="1"/>
      <protection/>
    </xf>
    <xf numFmtId="0" fontId="2" fillId="35" borderId="10" xfId="0" applyFont="1" applyFill="1" applyBorder="1" applyAlignment="1" applyProtection="1">
      <alignment horizontal="center" vertical="center" textRotation="90" wrapText="1"/>
      <protection/>
    </xf>
    <xf numFmtId="0" fontId="2" fillId="36" borderId="10" xfId="0" applyFont="1" applyFill="1" applyBorder="1" applyAlignment="1" applyProtection="1">
      <alignment horizontal="center" vertical="center" textRotation="90" wrapText="1"/>
      <protection/>
    </xf>
    <xf numFmtId="0" fontId="2" fillId="33" borderId="11" xfId="0" applyFont="1" applyFill="1" applyBorder="1" applyAlignment="1" applyProtection="1">
      <alignment horizontal="center" vertical="center" textRotation="90" wrapText="1"/>
      <protection/>
    </xf>
    <xf numFmtId="0" fontId="2" fillId="34" borderId="12" xfId="0" applyFont="1" applyFill="1" applyBorder="1" applyAlignment="1" applyProtection="1">
      <alignment horizontal="center" vertical="center" textRotation="90" wrapText="1"/>
      <protection/>
    </xf>
    <xf numFmtId="0" fontId="2" fillId="35" borderId="12" xfId="0" applyFont="1" applyFill="1" applyBorder="1" applyAlignment="1" applyProtection="1">
      <alignment horizontal="center" vertical="center" textRotation="90" wrapText="1"/>
      <protection/>
    </xf>
    <xf numFmtId="0" fontId="2" fillId="36" borderId="13" xfId="0" applyFont="1" applyFill="1" applyBorder="1" applyAlignment="1" applyProtection="1">
      <alignment horizontal="center" vertical="center" textRotation="90" wrapText="1"/>
      <protection/>
    </xf>
    <xf numFmtId="0" fontId="9" fillId="37" borderId="14" xfId="0" applyFont="1" applyFill="1" applyBorder="1" applyAlignment="1" applyProtection="1">
      <alignment horizontal="center" vertical="center" textRotation="90" wrapText="1"/>
      <protection/>
    </xf>
    <xf numFmtId="0" fontId="9" fillId="37" borderId="14" xfId="0" applyFont="1" applyFill="1" applyBorder="1" applyAlignment="1" applyProtection="1">
      <alignment horizontal="center" vertical="center" wrapText="1"/>
      <protection/>
    </xf>
    <xf numFmtId="0" fontId="10" fillId="37" borderId="15"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2" fillId="0" borderId="0" xfId="0" applyFont="1" applyAlignment="1" applyProtection="1">
      <alignment horizontal="center"/>
      <protection/>
    </xf>
    <xf numFmtId="0" fontId="3" fillId="0" borderId="0" xfId="0" applyFont="1" applyFill="1" applyBorder="1" applyAlignment="1" applyProtection="1">
      <alignment horizontal="center"/>
      <protection/>
    </xf>
    <xf numFmtId="0" fontId="2" fillId="38" borderId="10" xfId="0" applyFont="1" applyFill="1" applyBorder="1" applyAlignment="1" applyProtection="1">
      <alignment horizontal="center" vertical="center" wrapText="1"/>
      <protection/>
    </xf>
    <xf numFmtId="1" fontId="2" fillId="38" borderId="10" xfId="0" applyNumberFormat="1" applyFont="1" applyFill="1" applyBorder="1" applyAlignment="1" applyProtection="1">
      <alignment horizontal="center" vertical="center" wrapText="1"/>
      <protection/>
    </xf>
    <xf numFmtId="0" fontId="2" fillId="38" borderId="10" xfId="0" applyFont="1" applyFill="1" applyBorder="1" applyAlignment="1" applyProtection="1">
      <alignment horizontal="center" vertical="center" wrapText="1"/>
      <protection/>
    </xf>
    <xf numFmtId="0" fontId="70" fillId="0" borderId="0" xfId="0" applyFont="1" applyFill="1" applyBorder="1" applyAlignment="1" applyProtection="1">
      <alignment/>
      <protection/>
    </xf>
    <xf numFmtId="0" fontId="70" fillId="0" borderId="0" xfId="0" applyFont="1" applyFill="1" applyBorder="1" applyAlignment="1" applyProtection="1">
      <alignment vertical="center" wrapText="1"/>
      <protection/>
    </xf>
    <xf numFmtId="0" fontId="71" fillId="0" borderId="0" xfId="0" applyFont="1" applyAlignment="1" applyProtection="1">
      <alignment/>
      <protection/>
    </xf>
    <xf numFmtId="1" fontId="72" fillId="0" borderId="0" xfId="0" applyNumberFormat="1" applyFont="1" applyAlignment="1" applyProtection="1">
      <alignment horizontal="center" vertical="center"/>
      <protection/>
    </xf>
    <xf numFmtId="0" fontId="70" fillId="0" borderId="0" xfId="0" applyFont="1" applyAlignment="1" applyProtection="1">
      <alignment horizontal="center" vertical="center" wrapText="1"/>
      <protection/>
    </xf>
    <xf numFmtId="0" fontId="70" fillId="0" borderId="0" xfId="0" applyFont="1" applyAlignment="1" applyProtection="1">
      <alignment horizontal="justify" vertical="center" wrapText="1"/>
      <protection/>
    </xf>
    <xf numFmtId="0" fontId="70" fillId="0" borderId="0" xfId="0" applyFont="1" applyAlignment="1" applyProtection="1">
      <alignment horizontal="center" vertical="center"/>
      <protection/>
    </xf>
    <xf numFmtId="0" fontId="72" fillId="0" borderId="0" xfId="0" applyFont="1" applyAlignment="1" applyProtection="1">
      <alignment horizontal="center"/>
      <protection/>
    </xf>
    <xf numFmtId="0" fontId="70" fillId="0" borderId="0" xfId="0" applyFont="1" applyFill="1" applyBorder="1" applyAlignment="1" applyProtection="1">
      <alignment horizontal="center"/>
      <protection/>
    </xf>
    <xf numFmtId="0" fontId="2" fillId="39" borderId="10" xfId="0" applyFont="1" applyFill="1" applyBorder="1" applyAlignment="1" applyProtection="1">
      <alignment horizontal="center" vertical="center" wrapText="1"/>
      <protection/>
    </xf>
    <xf numFmtId="0" fontId="3" fillId="39" borderId="10" xfId="0" applyFont="1" applyFill="1" applyBorder="1" applyAlignment="1" applyProtection="1">
      <alignment horizontal="justify" vertical="center" wrapText="1"/>
      <protection/>
    </xf>
    <xf numFmtId="0" fontId="3" fillId="39" borderId="10" xfId="0" applyFont="1" applyFill="1" applyBorder="1" applyAlignment="1" applyProtection="1">
      <alignment horizontal="center" vertical="center" wrapText="1"/>
      <protection/>
    </xf>
    <xf numFmtId="9" fontId="3" fillId="39" borderId="10" xfId="55" applyNumberFormat="1" applyFont="1" applyFill="1" applyBorder="1" applyAlignment="1" applyProtection="1">
      <alignment horizontal="center" vertical="center" wrapText="1"/>
      <protection/>
    </xf>
    <xf numFmtId="0" fontId="13" fillId="39" borderId="10" xfId="0" applyFont="1" applyFill="1" applyBorder="1" applyAlignment="1" applyProtection="1">
      <alignment horizontal="center" vertical="center"/>
      <protection locked="0"/>
    </xf>
    <xf numFmtId="0" fontId="13" fillId="39" borderId="10" xfId="0" applyFont="1" applyFill="1" applyBorder="1" applyAlignment="1" applyProtection="1">
      <alignment horizontal="justify" vertical="center" wrapText="1"/>
      <protection locked="0"/>
    </xf>
    <xf numFmtId="9" fontId="3" fillId="39" borderId="10" xfId="0" applyNumberFormat="1" applyFont="1" applyFill="1" applyBorder="1" applyAlignment="1" applyProtection="1">
      <alignment horizontal="center" vertical="center" wrapText="1"/>
      <protection/>
    </xf>
    <xf numFmtId="0" fontId="13" fillId="39" borderId="10" xfId="0" applyNumberFormat="1" applyFont="1" applyFill="1" applyBorder="1" applyAlignment="1" applyProtection="1">
      <alignment horizontal="justify" vertical="center" wrapText="1"/>
      <protection/>
    </xf>
    <xf numFmtId="0" fontId="13" fillId="39" borderId="10" xfId="0" applyNumberFormat="1" applyFont="1" applyFill="1" applyBorder="1" applyAlignment="1" applyProtection="1">
      <alignment horizontal="center" vertical="center" wrapText="1"/>
      <protection/>
    </xf>
    <xf numFmtId="9" fontId="13" fillId="39" borderId="10" xfId="0" applyNumberFormat="1" applyFont="1" applyFill="1" applyBorder="1" applyAlignment="1" applyProtection="1">
      <alignment horizontal="center" vertical="center" wrapText="1"/>
      <protection/>
    </xf>
    <xf numFmtId="0" fontId="13" fillId="39" borderId="10" xfId="0" applyFont="1" applyFill="1" applyBorder="1" applyAlignment="1" applyProtection="1">
      <alignment horizontal="center" vertical="center" wrapText="1"/>
      <protection/>
    </xf>
    <xf numFmtId="0" fontId="2" fillId="40" borderId="10" xfId="0" applyFont="1" applyFill="1" applyBorder="1" applyAlignment="1" applyProtection="1">
      <alignment horizontal="center" vertical="center" wrapText="1"/>
      <protection/>
    </xf>
    <xf numFmtId="0" fontId="3" fillId="40" borderId="10" xfId="0" applyFont="1" applyFill="1" applyBorder="1" applyAlignment="1" applyProtection="1">
      <alignment horizontal="center" vertical="center" wrapText="1"/>
      <protection/>
    </xf>
    <xf numFmtId="0" fontId="3" fillId="40" borderId="10" xfId="0" applyFont="1" applyFill="1" applyBorder="1" applyAlignment="1" applyProtection="1">
      <alignment horizontal="justify" vertical="center" wrapText="1"/>
      <protection/>
    </xf>
    <xf numFmtId="9" fontId="3" fillId="40" borderId="10" xfId="0" applyNumberFormat="1" applyFont="1" applyFill="1" applyBorder="1" applyAlignment="1" applyProtection="1">
      <alignment horizontal="center" vertical="center" wrapText="1"/>
      <protection/>
    </xf>
    <xf numFmtId="0" fontId="13" fillId="40" borderId="10" xfId="0" applyFont="1" applyFill="1" applyBorder="1" applyAlignment="1" applyProtection="1">
      <alignment horizontal="center" vertical="center"/>
      <protection locked="0"/>
    </xf>
    <xf numFmtId="0" fontId="13" fillId="40" borderId="10" xfId="0" applyFont="1" applyFill="1" applyBorder="1" applyAlignment="1" applyProtection="1">
      <alignment horizontal="justify" vertical="center" wrapText="1"/>
      <protection locked="0"/>
    </xf>
    <xf numFmtId="0" fontId="13" fillId="40" borderId="10" xfId="0" applyNumberFormat="1" applyFont="1" applyFill="1" applyBorder="1" applyAlignment="1" applyProtection="1">
      <alignment horizontal="justify" vertical="center" wrapText="1"/>
      <protection/>
    </xf>
    <xf numFmtId="0" fontId="13" fillId="40" borderId="10" xfId="0" applyNumberFormat="1" applyFont="1" applyFill="1" applyBorder="1" applyAlignment="1" applyProtection="1">
      <alignment horizontal="center" vertical="center" wrapText="1"/>
      <protection/>
    </xf>
    <xf numFmtId="9" fontId="13" fillId="40" borderId="10" xfId="0" applyNumberFormat="1" applyFont="1" applyFill="1" applyBorder="1" applyAlignment="1" applyProtection="1">
      <alignment horizontal="center" vertical="center" wrapText="1"/>
      <protection/>
    </xf>
    <xf numFmtId="0" fontId="3" fillId="38" borderId="10" xfId="0" applyFont="1" applyFill="1" applyBorder="1" applyAlignment="1" applyProtection="1">
      <alignment horizontal="center" vertical="center" wrapText="1"/>
      <protection/>
    </xf>
    <xf numFmtId="0" fontId="3" fillId="38" borderId="10" xfId="0" applyFont="1" applyFill="1" applyBorder="1" applyAlignment="1" applyProtection="1">
      <alignment horizontal="justify" vertical="center" wrapText="1"/>
      <protection/>
    </xf>
    <xf numFmtId="9" fontId="3" fillId="38" borderId="10" xfId="0" applyNumberFormat="1" applyFont="1" applyFill="1" applyBorder="1" applyAlignment="1" applyProtection="1">
      <alignment horizontal="center" vertical="center" wrapText="1"/>
      <protection/>
    </xf>
    <xf numFmtId="0" fontId="13" fillId="38" borderId="10" xfId="0" applyFont="1" applyFill="1" applyBorder="1" applyAlignment="1" applyProtection="1">
      <alignment horizontal="center" vertical="center"/>
      <protection locked="0"/>
    </xf>
    <xf numFmtId="0" fontId="13" fillId="38" borderId="10" xfId="0" applyFont="1" applyFill="1" applyBorder="1" applyAlignment="1" applyProtection="1">
      <alignment horizontal="justify" vertical="center" wrapText="1"/>
      <protection locked="0"/>
    </xf>
    <xf numFmtId="0" fontId="2" fillId="38" borderId="16" xfId="0" applyFont="1" applyFill="1" applyBorder="1" applyAlignment="1" applyProtection="1">
      <alignment horizontal="center" vertical="center" wrapText="1"/>
      <protection/>
    </xf>
    <xf numFmtId="0" fontId="2" fillId="38" borderId="17" xfId="0" applyFont="1" applyFill="1" applyBorder="1" applyAlignment="1" applyProtection="1">
      <alignment horizontal="center" vertical="center" wrapText="1"/>
      <protection/>
    </xf>
    <xf numFmtId="0" fontId="13" fillId="38" borderId="10" xfId="0" applyNumberFormat="1" applyFont="1" applyFill="1" applyBorder="1" applyAlignment="1" applyProtection="1">
      <alignment horizontal="justify" vertical="center" wrapText="1"/>
      <protection/>
    </xf>
    <xf numFmtId="0" fontId="13" fillId="38" borderId="10" xfId="0" applyNumberFormat="1" applyFont="1" applyFill="1" applyBorder="1" applyAlignment="1" applyProtection="1">
      <alignment horizontal="center" vertical="center" wrapText="1"/>
      <protection/>
    </xf>
    <xf numFmtId="9" fontId="13" fillId="38" borderId="10" xfId="0" applyNumberFormat="1" applyFont="1" applyFill="1" applyBorder="1" applyAlignment="1" applyProtection="1">
      <alignment horizontal="center" vertical="center" wrapText="1"/>
      <protection/>
    </xf>
    <xf numFmtId="1" fontId="2" fillId="41" borderId="10" xfId="0" applyNumberFormat="1" applyFont="1" applyFill="1" applyBorder="1" applyAlignment="1" applyProtection="1">
      <alignment horizontal="center" vertical="center" wrapText="1"/>
      <protection/>
    </xf>
    <xf numFmtId="0" fontId="3" fillId="41" borderId="10" xfId="0" applyFont="1" applyFill="1" applyBorder="1" applyAlignment="1" applyProtection="1">
      <alignment horizontal="justify" vertical="center" wrapText="1"/>
      <protection/>
    </xf>
    <xf numFmtId="0" fontId="3" fillId="41" borderId="10" xfId="0" applyFont="1" applyFill="1" applyBorder="1" applyAlignment="1" applyProtection="1">
      <alignment horizontal="center" vertical="center" wrapText="1"/>
      <protection/>
    </xf>
    <xf numFmtId="9" fontId="3" fillId="41" borderId="10" xfId="0" applyNumberFormat="1" applyFont="1" applyFill="1" applyBorder="1" applyAlignment="1" applyProtection="1">
      <alignment horizontal="center" vertical="center" wrapText="1"/>
      <protection/>
    </xf>
    <xf numFmtId="0" fontId="2" fillId="41" borderId="10" xfId="0" applyFont="1" applyFill="1" applyBorder="1" applyAlignment="1" applyProtection="1">
      <alignment horizontal="center" vertical="center" wrapText="1"/>
      <protection/>
    </xf>
    <xf numFmtId="0" fontId="13" fillId="41" borderId="10" xfId="0" applyFont="1" applyFill="1" applyBorder="1" applyAlignment="1" applyProtection="1">
      <alignment horizontal="center" vertical="center"/>
      <protection locked="0"/>
    </xf>
    <xf numFmtId="0" fontId="13" fillId="41" borderId="10" xfId="0" applyNumberFormat="1" applyFont="1" applyFill="1" applyBorder="1" applyAlignment="1" applyProtection="1">
      <alignment horizontal="justify" vertical="center" wrapText="1"/>
      <protection/>
    </xf>
    <xf numFmtId="0" fontId="13" fillId="41" borderId="10" xfId="0" applyNumberFormat="1" applyFont="1" applyFill="1" applyBorder="1" applyAlignment="1" applyProtection="1">
      <alignment horizontal="center" vertical="center" wrapText="1"/>
      <protection/>
    </xf>
    <xf numFmtId="9" fontId="13" fillId="41" borderId="10" xfId="0" applyNumberFormat="1" applyFont="1" applyFill="1" applyBorder="1" applyAlignment="1" applyProtection="1">
      <alignment horizontal="center" vertical="center" wrapText="1"/>
      <protection/>
    </xf>
    <xf numFmtId="0" fontId="3" fillId="42" borderId="10" xfId="0" applyFont="1" applyFill="1" applyBorder="1" applyAlignment="1" applyProtection="1">
      <alignment horizontal="justify" vertical="center" wrapText="1"/>
      <protection/>
    </xf>
    <xf numFmtId="0" fontId="3" fillId="42" borderId="10" xfId="0" applyFont="1" applyFill="1" applyBorder="1" applyAlignment="1" applyProtection="1">
      <alignment horizontal="center" vertical="center" wrapText="1"/>
      <protection/>
    </xf>
    <xf numFmtId="9" fontId="3" fillId="42" borderId="10" xfId="56" applyFont="1" applyFill="1" applyBorder="1" applyAlignment="1" applyProtection="1">
      <alignment horizontal="center" vertical="center" wrapText="1"/>
      <protection/>
    </xf>
    <xf numFmtId="0" fontId="2" fillId="42" borderId="10" xfId="0" applyFont="1" applyFill="1" applyBorder="1" applyAlignment="1" applyProtection="1">
      <alignment horizontal="center" vertical="center" wrapText="1"/>
      <protection/>
    </xf>
    <xf numFmtId="0" fontId="13" fillId="42" borderId="10" xfId="0" applyFont="1" applyFill="1" applyBorder="1" applyAlignment="1" applyProtection="1">
      <alignment horizontal="center" vertical="center"/>
      <protection locked="0"/>
    </xf>
    <xf numFmtId="0" fontId="3" fillId="42" borderId="10" xfId="0" applyFont="1" applyFill="1" applyBorder="1" applyAlignment="1" applyProtection="1">
      <alignment horizontal="justify" vertical="center" wrapText="1"/>
      <protection locked="0"/>
    </xf>
    <xf numFmtId="1" fontId="2" fillId="42" borderId="10" xfId="56" applyNumberFormat="1" applyFont="1" applyFill="1" applyBorder="1" applyAlignment="1" applyProtection="1">
      <alignment horizontal="center" vertical="center" wrapText="1"/>
      <protection/>
    </xf>
    <xf numFmtId="1" fontId="2" fillId="42" borderId="17" xfId="56" applyNumberFormat="1" applyFont="1" applyFill="1" applyBorder="1" applyAlignment="1" applyProtection="1">
      <alignment horizontal="center" vertical="center" wrapText="1"/>
      <protection/>
    </xf>
    <xf numFmtId="0" fontId="2" fillId="42" borderId="16" xfId="0" applyFont="1" applyFill="1" applyBorder="1" applyAlignment="1" applyProtection="1">
      <alignment horizontal="center" vertical="center" wrapText="1"/>
      <protection/>
    </xf>
    <xf numFmtId="0" fontId="13" fillId="42" borderId="16" xfId="0" applyFont="1" applyFill="1" applyBorder="1" applyAlignment="1" applyProtection="1">
      <alignment horizontal="center" vertical="center"/>
      <protection locked="0"/>
    </xf>
    <xf numFmtId="0" fontId="3" fillId="42" borderId="10" xfId="0" applyFont="1" applyFill="1" applyBorder="1" applyAlignment="1" applyProtection="1">
      <alignment vertical="center" wrapText="1"/>
      <protection/>
    </xf>
    <xf numFmtId="0" fontId="13" fillId="42" borderId="10" xfId="0" applyNumberFormat="1" applyFont="1" applyFill="1" applyBorder="1" applyAlignment="1" applyProtection="1">
      <alignment horizontal="justify" vertical="center" wrapText="1"/>
      <protection/>
    </xf>
    <xf numFmtId="0" fontId="13" fillId="42" borderId="10" xfId="0" applyNumberFormat="1" applyFont="1" applyFill="1" applyBorder="1" applyAlignment="1" applyProtection="1">
      <alignment horizontal="center" vertical="center" wrapText="1"/>
      <protection/>
    </xf>
    <xf numFmtId="0" fontId="13" fillId="42" borderId="10" xfId="0" applyNumberFormat="1" applyFont="1" applyFill="1" applyBorder="1" applyAlignment="1" applyProtection="1">
      <alignment horizontal="justify" vertical="center" wrapText="1"/>
      <protection locked="0"/>
    </xf>
    <xf numFmtId="9" fontId="3" fillId="42" borderId="10" xfId="0" applyNumberFormat="1" applyFont="1" applyFill="1" applyBorder="1" applyAlignment="1" applyProtection="1">
      <alignment horizontal="center" vertical="center" wrapText="1"/>
      <protection/>
    </xf>
    <xf numFmtId="0" fontId="3" fillId="40" borderId="10" xfId="0" applyFont="1" applyFill="1" applyBorder="1" applyAlignment="1" applyProtection="1">
      <alignment horizontal="center" vertical="center" wrapText="1"/>
      <protection/>
    </xf>
    <xf numFmtId="0" fontId="3" fillId="40" borderId="10" xfId="0" applyFont="1" applyFill="1" applyBorder="1" applyAlignment="1" applyProtection="1">
      <alignment horizontal="justify" vertical="center" wrapText="1"/>
      <protection/>
    </xf>
    <xf numFmtId="1" fontId="2" fillId="29" borderId="10" xfId="0" applyNumberFormat="1" applyFont="1" applyFill="1" applyBorder="1" applyAlignment="1" applyProtection="1">
      <alignment horizontal="center" vertical="center"/>
      <protection/>
    </xf>
    <xf numFmtId="0" fontId="3" fillId="29" borderId="10" xfId="0" applyFont="1" applyFill="1" applyBorder="1" applyAlignment="1" applyProtection="1">
      <alignment horizontal="justify" vertical="center" wrapText="1"/>
      <protection/>
    </xf>
    <xf numFmtId="0" fontId="3" fillId="29" borderId="10" xfId="0" applyFont="1" applyFill="1" applyBorder="1" applyAlignment="1" applyProtection="1">
      <alignment horizontal="center" vertical="center" wrapText="1"/>
      <protection/>
    </xf>
    <xf numFmtId="9" fontId="3" fillId="29" borderId="10" xfId="0" applyNumberFormat="1" applyFont="1" applyFill="1" applyBorder="1" applyAlignment="1" applyProtection="1">
      <alignment horizontal="center" vertical="center" wrapText="1"/>
      <protection/>
    </xf>
    <xf numFmtId="0" fontId="2" fillId="29" borderId="10" xfId="0" applyFont="1" applyFill="1" applyBorder="1" applyAlignment="1" applyProtection="1">
      <alignment horizontal="center" vertical="center" wrapText="1"/>
      <protection/>
    </xf>
    <xf numFmtId="0" fontId="13" fillId="29" borderId="10" xfId="0" applyFont="1" applyFill="1" applyBorder="1" applyAlignment="1" applyProtection="1">
      <alignment horizontal="center" vertical="center"/>
      <protection locked="0"/>
    </xf>
    <xf numFmtId="0" fontId="13" fillId="29" borderId="10" xfId="0" applyNumberFormat="1" applyFont="1" applyFill="1" applyBorder="1" applyAlignment="1" applyProtection="1">
      <alignment horizontal="justify" vertical="center" wrapText="1"/>
      <protection/>
    </xf>
    <xf numFmtId="0" fontId="13" fillId="29" borderId="10" xfId="0" applyNumberFormat="1" applyFont="1" applyFill="1" applyBorder="1" applyAlignment="1" applyProtection="1">
      <alignment horizontal="center" vertical="center" wrapText="1"/>
      <protection/>
    </xf>
    <xf numFmtId="1" fontId="2" fillId="29" borderId="10" xfId="0" applyNumberFormat="1" applyFont="1" applyFill="1" applyBorder="1" applyAlignment="1" applyProtection="1">
      <alignment horizontal="center" vertical="center" wrapText="1"/>
      <protection/>
    </xf>
    <xf numFmtId="0" fontId="3" fillId="29" borderId="10" xfId="0" applyFont="1" applyFill="1" applyBorder="1" applyAlignment="1" applyProtection="1">
      <alignment horizontal="justify" vertical="center" wrapText="1"/>
      <protection locked="0"/>
    </xf>
    <xf numFmtId="0" fontId="6" fillId="0" borderId="0" xfId="0" applyFont="1" applyFill="1" applyBorder="1" applyAlignment="1" applyProtection="1">
      <alignment horizontal="justify" vertical="center" wrapText="1"/>
      <protection/>
    </xf>
    <xf numFmtId="0" fontId="7" fillId="0" borderId="0" xfId="0" applyFont="1" applyFill="1" applyBorder="1" applyAlignment="1" applyProtection="1">
      <alignment horizontal="justify" vertical="center" wrapText="1"/>
      <protection/>
    </xf>
    <xf numFmtId="0" fontId="9" fillId="37" borderId="14" xfId="0" applyFont="1" applyFill="1" applyBorder="1" applyAlignment="1" applyProtection="1">
      <alignment horizontal="justify" vertical="center" wrapText="1"/>
      <protection/>
    </xf>
    <xf numFmtId="0" fontId="13" fillId="29" borderId="10" xfId="0" applyFont="1" applyFill="1" applyBorder="1" applyAlignment="1" applyProtection="1">
      <alignment horizontal="justify" vertical="center" wrapText="1"/>
      <protection locked="0"/>
    </xf>
    <xf numFmtId="0" fontId="13" fillId="41" borderId="10" xfId="0" applyFont="1" applyFill="1" applyBorder="1" applyAlignment="1" applyProtection="1">
      <alignment horizontal="justify" vertical="center" wrapText="1"/>
      <protection locked="0"/>
    </xf>
    <xf numFmtId="0" fontId="70" fillId="0" borderId="0" xfId="0" applyFont="1" applyFill="1" applyBorder="1" applyAlignment="1" applyProtection="1">
      <alignment horizontal="justify" vertical="center" wrapText="1"/>
      <protection/>
    </xf>
    <xf numFmtId="0" fontId="3" fillId="0" borderId="0" xfId="0" applyFont="1" applyFill="1" applyBorder="1" applyAlignment="1" applyProtection="1">
      <alignment horizontal="justify" vertical="center" wrapText="1"/>
      <protection/>
    </xf>
    <xf numFmtId="0" fontId="3" fillId="40" borderId="10" xfId="0" applyFont="1" applyFill="1" applyBorder="1" applyAlignment="1" applyProtection="1">
      <alignment horizontal="justify" vertical="center" wrapText="1"/>
      <protection/>
    </xf>
    <xf numFmtId="10" fontId="13" fillId="38" borderId="17" xfId="0" applyNumberFormat="1" applyFont="1" applyFill="1" applyBorder="1" applyAlignment="1" applyProtection="1">
      <alignment horizontal="center" vertical="center" wrapText="1"/>
      <protection/>
    </xf>
    <xf numFmtId="0" fontId="3" fillId="41" borderId="17" xfId="0" applyFont="1" applyFill="1" applyBorder="1" applyAlignment="1" applyProtection="1">
      <alignment horizontal="center" vertical="center" wrapText="1"/>
      <protection/>
    </xf>
    <xf numFmtId="0" fontId="2" fillId="41" borderId="17" xfId="0" applyFont="1" applyFill="1" applyBorder="1" applyAlignment="1" applyProtection="1">
      <alignment horizontal="center" vertical="center" wrapText="1"/>
      <protection/>
    </xf>
    <xf numFmtId="9" fontId="3" fillId="41" borderId="17" xfId="0" applyNumberFormat="1" applyFont="1" applyFill="1" applyBorder="1" applyAlignment="1" applyProtection="1">
      <alignment horizontal="center" vertical="center" wrapText="1"/>
      <protection/>
    </xf>
    <xf numFmtId="1" fontId="2" fillId="41" borderId="17" xfId="0" applyNumberFormat="1" applyFont="1" applyFill="1" applyBorder="1" applyAlignment="1" applyProtection="1">
      <alignment horizontal="center" vertical="center" wrapText="1"/>
      <protection/>
    </xf>
    <xf numFmtId="0" fontId="13" fillId="41" borderId="17" xfId="0" applyFont="1" applyFill="1" applyBorder="1" applyAlignment="1" applyProtection="1">
      <alignment horizontal="center" vertical="center"/>
      <protection locked="0"/>
    </xf>
    <xf numFmtId="0" fontId="13" fillId="41" borderId="17" xfId="0" applyFont="1" applyFill="1" applyBorder="1" applyAlignment="1" applyProtection="1">
      <alignment horizontal="justify" vertical="center" wrapText="1"/>
      <protection locked="0"/>
    </xf>
    <xf numFmtId="1" fontId="2" fillId="35" borderId="10" xfId="0" applyNumberFormat="1" applyFont="1" applyFill="1" applyBorder="1" applyAlignment="1" applyProtection="1">
      <alignment horizontal="center" vertical="center"/>
      <protection/>
    </xf>
    <xf numFmtId="0" fontId="3" fillId="43" borderId="10" xfId="0" applyFont="1" applyFill="1" applyBorder="1" applyAlignment="1" applyProtection="1">
      <alignment horizontal="justify" vertical="center" wrapText="1"/>
      <protection/>
    </xf>
    <xf numFmtId="0" fontId="3" fillId="43" borderId="10" xfId="0" applyFont="1" applyFill="1" applyBorder="1" applyAlignment="1" applyProtection="1">
      <alignment horizontal="center" vertical="center" wrapText="1"/>
      <protection/>
    </xf>
    <xf numFmtId="9" fontId="3" fillId="43" borderId="10" xfId="0" applyNumberFormat="1" applyFont="1" applyFill="1" applyBorder="1" applyAlignment="1" applyProtection="1">
      <alignment horizontal="center" vertical="center" wrapText="1"/>
      <protection/>
    </xf>
    <xf numFmtId="0" fontId="2" fillId="43" borderId="10" xfId="0" applyFont="1" applyFill="1" applyBorder="1" applyAlignment="1" applyProtection="1">
      <alignment horizontal="center" vertical="center" wrapText="1"/>
      <protection/>
    </xf>
    <xf numFmtId="0" fontId="13" fillId="43" borderId="10" xfId="0" applyFont="1" applyFill="1" applyBorder="1" applyAlignment="1" applyProtection="1">
      <alignment horizontal="center" vertical="center"/>
      <protection locked="0"/>
    </xf>
    <xf numFmtId="0" fontId="13" fillId="43" borderId="10" xfId="0" applyFont="1" applyFill="1" applyBorder="1" applyAlignment="1" applyProtection="1">
      <alignment horizontal="justify" vertical="center" wrapText="1"/>
      <protection locked="0"/>
    </xf>
    <xf numFmtId="0" fontId="13" fillId="43" borderId="10" xfId="0" applyNumberFormat="1" applyFont="1" applyFill="1" applyBorder="1" applyAlignment="1" applyProtection="1">
      <alignment horizontal="justify" vertical="center" wrapText="1"/>
      <protection/>
    </xf>
    <xf numFmtId="0" fontId="13" fillId="43" borderId="10" xfId="0" applyNumberFormat="1" applyFont="1" applyFill="1" applyBorder="1" applyAlignment="1" applyProtection="1">
      <alignment horizontal="center" vertical="center" wrapText="1"/>
      <protection/>
    </xf>
    <xf numFmtId="9" fontId="13" fillId="43" borderId="10" xfId="0" applyNumberFormat="1" applyFont="1" applyFill="1" applyBorder="1" applyAlignment="1" applyProtection="1">
      <alignment horizontal="center" vertical="center" wrapText="1"/>
      <protection/>
    </xf>
    <xf numFmtId="1" fontId="2" fillId="44" borderId="10" xfId="0" applyNumberFormat="1" applyFont="1" applyFill="1" applyBorder="1" applyAlignment="1" applyProtection="1">
      <alignment horizontal="center" vertical="center" wrapText="1"/>
      <protection/>
    </xf>
    <xf numFmtId="0" fontId="13" fillId="40" borderId="16" xfId="0" applyFont="1" applyFill="1" applyBorder="1" applyAlignment="1" applyProtection="1">
      <alignment horizontal="justify" vertical="center" wrapText="1"/>
      <protection locked="0"/>
    </xf>
    <xf numFmtId="49" fontId="3" fillId="44" borderId="10" xfId="0" applyNumberFormat="1" applyFont="1" applyFill="1" applyBorder="1" applyAlignment="1" applyProtection="1">
      <alignment horizontal="center" vertical="center" wrapText="1"/>
      <protection/>
    </xf>
    <xf numFmtId="49" fontId="3" fillId="45" borderId="10" xfId="0" applyNumberFormat="1" applyFont="1" applyFill="1" applyBorder="1" applyAlignment="1" applyProtection="1">
      <alignment horizontal="justify" vertical="center" wrapText="1"/>
      <protection/>
    </xf>
    <xf numFmtId="49" fontId="3" fillId="45" borderId="10" xfId="0" applyNumberFormat="1" applyFont="1" applyFill="1" applyBorder="1" applyAlignment="1" applyProtection="1">
      <alignment horizontal="center" vertical="center" wrapText="1"/>
      <protection/>
    </xf>
    <xf numFmtId="9" fontId="3" fillId="45" borderId="10" xfId="0" applyNumberFormat="1" applyFont="1" applyFill="1" applyBorder="1" applyAlignment="1" applyProtection="1">
      <alignment horizontal="center" vertical="center" wrapText="1"/>
      <protection/>
    </xf>
    <xf numFmtId="0" fontId="3" fillId="45" borderId="10" xfId="0" applyFont="1" applyFill="1" applyBorder="1" applyAlignment="1" applyProtection="1">
      <alignment horizontal="center" vertical="center" wrapText="1"/>
      <protection/>
    </xf>
    <xf numFmtId="0" fontId="13" fillId="45" borderId="10" xfId="0" applyFont="1" applyFill="1" applyBorder="1" applyAlignment="1" applyProtection="1">
      <alignment horizontal="justify" vertical="center" wrapText="1"/>
      <protection locked="0"/>
    </xf>
    <xf numFmtId="49" fontId="3" fillId="45" borderId="10" xfId="0" applyNumberFormat="1" applyFont="1" applyFill="1" applyBorder="1" applyAlignment="1" applyProtection="1">
      <alignment horizontal="center" vertical="center" wrapText="1"/>
      <protection locked="0"/>
    </xf>
    <xf numFmtId="0" fontId="3" fillId="45" borderId="10" xfId="0" applyFont="1" applyFill="1" applyBorder="1" applyAlignment="1" applyProtection="1">
      <alignment horizontal="justify" vertical="center" wrapText="1"/>
      <protection/>
    </xf>
    <xf numFmtId="0" fontId="2" fillId="38" borderId="16" xfId="0" applyFont="1" applyFill="1" applyBorder="1" applyAlignment="1" applyProtection="1">
      <alignment horizontal="center" vertical="center" textRotation="255" wrapText="1"/>
      <protection/>
    </xf>
    <xf numFmtId="0" fontId="9" fillId="37" borderId="18" xfId="0" applyFont="1" applyFill="1" applyBorder="1" applyAlignment="1" applyProtection="1">
      <alignment horizontal="center" vertical="center" textRotation="90" wrapText="1"/>
      <protection/>
    </xf>
    <xf numFmtId="0" fontId="20" fillId="45" borderId="10" xfId="0" applyFont="1" applyFill="1" applyBorder="1" applyAlignment="1" applyProtection="1">
      <alignment horizontal="justify" vertical="center" wrapText="1"/>
      <protection locked="0"/>
    </xf>
    <xf numFmtId="1" fontId="2" fillId="46" borderId="10" xfId="0" applyNumberFormat="1" applyFont="1" applyFill="1" applyBorder="1" applyAlignment="1" applyProtection="1">
      <alignment horizontal="center" vertical="center" wrapText="1"/>
      <protection/>
    </xf>
    <xf numFmtId="49" fontId="3" fillId="47" borderId="10" xfId="0" applyNumberFormat="1" applyFont="1" applyFill="1" applyBorder="1" applyAlignment="1" applyProtection="1">
      <alignment horizontal="justify" vertical="center" wrapText="1"/>
      <protection/>
    </xf>
    <xf numFmtId="0" fontId="3" fillId="47" borderId="10" xfId="0" applyFont="1" applyFill="1" applyBorder="1" applyAlignment="1" applyProtection="1">
      <alignment horizontal="justify" vertical="center" wrapText="1"/>
      <protection/>
    </xf>
    <xf numFmtId="0" fontId="3" fillId="47" borderId="10" xfId="0" applyFont="1" applyFill="1" applyBorder="1" applyAlignment="1" applyProtection="1">
      <alignment horizontal="center" vertical="center" wrapText="1"/>
      <protection/>
    </xf>
    <xf numFmtId="9" fontId="3" fillId="47" borderId="10" xfId="0" applyNumberFormat="1" applyFont="1" applyFill="1" applyBorder="1" applyAlignment="1" applyProtection="1">
      <alignment horizontal="center" vertical="center" wrapText="1"/>
      <protection/>
    </xf>
    <xf numFmtId="0" fontId="2" fillId="47" borderId="10" xfId="0" applyFont="1" applyFill="1" applyBorder="1" applyAlignment="1" applyProtection="1">
      <alignment horizontal="center" vertical="center" wrapText="1"/>
      <protection/>
    </xf>
    <xf numFmtId="0" fontId="13" fillId="47" borderId="10" xfId="0" applyFont="1" applyFill="1" applyBorder="1" applyAlignment="1" applyProtection="1">
      <alignment horizontal="center" vertical="center"/>
      <protection locked="0"/>
    </xf>
    <xf numFmtId="9" fontId="13" fillId="47" borderId="17" xfId="0" applyNumberFormat="1" applyFont="1" applyFill="1" applyBorder="1" applyAlignment="1" applyProtection="1">
      <alignment horizontal="center" vertical="center" wrapText="1"/>
      <protection/>
    </xf>
    <xf numFmtId="0" fontId="13" fillId="47" borderId="10" xfId="0" applyFont="1" applyFill="1" applyBorder="1" applyAlignment="1" applyProtection="1">
      <alignment horizontal="justify" vertical="center" wrapText="1"/>
      <protection locked="0"/>
    </xf>
    <xf numFmtId="0" fontId="3" fillId="47" borderId="10" xfId="0" applyNumberFormat="1" applyFont="1" applyFill="1" applyBorder="1" applyAlignment="1" applyProtection="1">
      <alignment horizontal="justify" vertical="center" wrapText="1"/>
      <protection/>
    </xf>
    <xf numFmtId="0" fontId="13" fillId="47" borderId="0" xfId="0" applyFont="1" applyFill="1" applyBorder="1" applyAlignment="1" applyProtection="1">
      <alignment horizontal="justify" vertical="center" wrapText="1"/>
      <protection locked="0"/>
    </xf>
    <xf numFmtId="0" fontId="13" fillId="46" borderId="10" xfId="0" applyFont="1" applyFill="1" applyBorder="1" applyAlignment="1" applyProtection="1">
      <alignment horizontal="center" vertical="center" wrapText="1"/>
      <protection/>
    </xf>
    <xf numFmtId="0" fontId="13" fillId="47" borderId="10" xfId="0" applyNumberFormat="1" applyFont="1" applyFill="1" applyBorder="1" applyAlignment="1" applyProtection="1">
      <alignment horizontal="justify" vertical="center" wrapText="1"/>
      <protection/>
    </xf>
    <xf numFmtId="0" fontId="13" fillId="47" borderId="10" xfId="0" applyNumberFormat="1" applyFont="1" applyFill="1" applyBorder="1" applyAlignment="1" applyProtection="1">
      <alignment horizontal="center" vertical="center" wrapText="1"/>
      <protection/>
    </xf>
    <xf numFmtId="9" fontId="13" fillId="47" borderId="10" xfId="0" applyNumberFormat="1" applyFont="1" applyFill="1" applyBorder="1" applyAlignment="1" applyProtection="1">
      <alignment horizontal="center" vertical="center" wrapText="1"/>
      <protection/>
    </xf>
    <xf numFmtId="0" fontId="20" fillId="38" borderId="10" xfId="0" applyFont="1" applyFill="1" applyBorder="1" applyAlignment="1" applyProtection="1">
      <alignment horizontal="justify" vertical="center" wrapText="1"/>
      <protection locked="0"/>
    </xf>
    <xf numFmtId="9" fontId="6" fillId="0" borderId="0" xfId="0" applyNumberFormat="1" applyFont="1" applyFill="1" applyBorder="1" applyAlignment="1" applyProtection="1">
      <alignment horizontal="center"/>
      <protection/>
    </xf>
    <xf numFmtId="9" fontId="7" fillId="0" borderId="0" xfId="0" applyNumberFormat="1" applyFont="1" applyFill="1" applyBorder="1" applyAlignment="1" applyProtection="1">
      <alignment horizontal="center"/>
      <protection/>
    </xf>
    <xf numFmtId="9" fontId="9" fillId="37" borderId="14" xfId="0" applyNumberFormat="1" applyFont="1" applyFill="1" applyBorder="1" applyAlignment="1" applyProtection="1">
      <alignment horizontal="center" vertical="center" textRotation="90" wrapText="1"/>
      <protection/>
    </xf>
    <xf numFmtId="9" fontId="13" fillId="40" borderId="17" xfId="0" applyNumberFormat="1" applyFont="1" applyFill="1" applyBorder="1" applyAlignment="1" applyProtection="1">
      <alignment horizontal="center" vertical="center" wrapText="1"/>
      <protection/>
    </xf>
    <xf numFmtId="9" fontId="13" fillId="43" borderId="17" xfId="0" applyNumberFormat="1" applyFont="1" applyFill="1" applyBorder="1" applyAlignment="1" applyProtection="1">
      <alignment horizontal="center" vertical="center" wrapText="1"/>
      <protection/>
    </xf>
    <xf numFmtId="9" fontId="13" fillId="43" borderId="10" xfId="0" applyNumberFormat="1" applyFont="1" applyFill="1" applyBorder="1" applyAlignment="1" applyProtection="1">
      <alignment horizontal="center" vertical="center"/>
      <protection locked="0"/>
    </xf>
    <xf numFmtId="9" fontId="13" fillId="42" borderId="17" xfId="0" applyNumberFormat="1" applyFont="1" applyFill="1" applyBorder="1" applyAlignment="1" applyProtection="1">
      <alignment horizontal="center" vertical="center" wrapText="1"/>
      <protection/>
    </xf>
    <xf numFmtId="9" fontId="13" fillId="29" borderId="10" xfId="0" applyNumberFormat="1" applyFont="1" applyFill="1" applyBorder="1" applyAlignment="1" applyProtection="1">
      <alignment horizontal="center" vertical="center" wrapText="1"/>
      <protection/>
    </xf>
    <xf numFmtId="9" fontId="70" fillId="0" borderId="0" xfId="0" applyNumberFormat="1" applyFont="1" applyFill="1" applyBorder="1" applyAlignment="1" applyProtection="1">
      <alignment horizontal="center"/>
      <protection/>
    </xf>
    <xf numFmtId="9" fontId="3" fillId="0" borderId="0" xfId="0" applyNumberFormat="1" applyFont="1" applyFill="1" applyBorder="1" applyAlignment="1" applyProtection="1">
      <alignment horizontal="center"/>
      <protection/>
    </xf>
    <xf numFmtId="9" fontId="9" fillId="37" borderId="14" xfId="0" applyNumberFormat="1" applyFont="1" applyFill="1" applyBorder="1" applyAlignment="1" applyProtection="1">
      <alignment horizontal="center" vertical="center" wrapText="1"/>
      <protection/>
    </xf>
    <xf numFmtId="0" fontId="23" fillId="42" borderId="10" xfId="0" applyFont="1" applyFill="1" applyBorder="1" applyAlignment="1" applyProtection="1">
      <alignment horizontal="justify" vertical="center" wrapText="1"/>
      <protection locked="0"/>
    </xf>
    <xf numFmtId="10" fontId="13" fillId="38" borderId="17" xfId="0" applyNumberFormat="1" applyFont="1" applyFill="1" applyBorder="1" applyAlignment="1" applyProtection="1">
      <alignment horizontal="justify" vertical="center" wrapText="1"/>
      <protection/>
    </xf>
    <xf numFmtId="0" fontId="3" fillId="48" borderId="10" xfId="0" applyFont="1" applyFill="1" applyBorder="1" applyAlignment="1" applyProtection="1">
      <alignment horizontal="center" vertical="center" wrapText="1"/>
      <protection/>
    </xf>
    <xf numFmtId="0" fontId="3" fillId="48" borderId="10" xfId="0" applyFont="1" applyFill="1" applyBorder="1" applyAlignment="1" applyProtection="1">
      <alignment horizontal="justify" vertical="center" wrapText="1"/>
      <protection/>
    </xf>
    <xf numFmtId="9" fontId="3" fillId="48" borderId="10" xfId="0" applyNumberFormat="1" applyFont="1" applyFill="1" applyBorder="1" applyAlignment="1" applyProtection="1">
      <alignment horizontal="center" vertical="center" wrapText="1"/>
      <protection/>
    </xf>
    <xf numFmtId="0" fontId="2" fillId="48" borderId="10" xfId="0" applyFont="1" applyFill="1" applyBorder="1" applyAlignment="1" applyProtection="1">
      <alignment horizontal="center" vertical="center" wrapText="1"/>
      <protection/>
    </xf>
    <xf numFmtId="0" fontId="13" fillId="48" borderId="10" xfId="0" applyFont="1" applyFill="1" applyBorder="1" applyAlignment="1" applyProtection="1">
      <alignment horizontal="center" vertical="center"/>
      <protection locked="0"/>
    </xf>
    <xf numFmtId="9" fontId="13" fillId="48" borderId="10" xfId="0" applyNumberFormat="1" applyFont="1" applyFill="1" applyBorder="1" applyAlignment="1" applyProtection="1">
      <alignment horizontal="center" vertical="center" wrapText="1"/>
      <protection/>
    </xf>
    <xf numFmtId="0" fontId="13" fillId="48" borderId="10" xfId="0" applyFont="1" applyFill="1" applyBorder="1" applyAlignment="1" applyProtection="1">
      <alignment horizontal="justify" vertical="center" wrapText="1"/>
      <protection locked="0"/>
    </xf>
    <xf numFmtId="1" fontId="2" fillId="29" borderId="16" xfId="0" applyNumberFormat="1" applyFont="1" applyFill="1" applyBorder="1" applyAlignment="1" applyProtection="1">
      <alignment horizontal="center" vertical="center" wrapText="1"/>
      <protection/>
    </xf>
    <xf numFmtId="0" fontId="3" fillId="29" borderId="16" xfId="0" applyFont="1" applyFill="1" applyBorder="1" applyAlignment="1" applyProtection="1">
      <alignment horizontal="center" vertical="center" wrapText="1"/>
      <protection/>
    </xf>
    <xf numFmtId="0" fontId="3" fillId="29" borderId="16" xfId="0" applyFont="1" applyFill="1" applyBorder="1" applyAlignment="1" applyProtection="1">
      <alignment horizontal="justify" vertical="center" wrapText="1"/>
      <protection/>
    </xf>
    <xf numFmtId="9" fontId="3" fillId="29" borderId="16" xfId="0" applyNumberFormat="1" applyFont="1" applyFill="1" applyBorder="1" applyAlignment="1" applyProtection="1">
      <alignment horizontal="center" vertical="center" wrapText="1"/>
      <protection/>
    </xf>
    <xf numFmtId="0" fontId="2" fillId="29" borderId="16" xfId="0" applyFont="1" applyFill="1" applyBorder="1" applyAlignment="1" applyProtection="1">
      <alignment horizontal="center" vertical="center" wrapText="1"/>
      <protection/>
    </xf>
    <xf numFmtId="0" fontId="13" fillId="29" borderId="16" xfId="0" applyFont="1" applyFill="1" applyBorder="1" applyAlignment="1" applyProtection="1">
      <alignment horizontal="center" vertical="center"/>
      <protection locked="0"/>
    </xf>
    <xf numFmtId="0" fontId="13" fillId="29" borderId="16" xfId="0" applyFont="1" applyFill="1" applyBorder="1" applyAlignment="1" applyProtection="1">
      <alignment horizontal="justify" vertical="center" wrapText="1"/>
      <protection locked="0"/>
    </xf>
    <xf numFmtId="0" fontId="3" fillId="41" borderId="17" xfId="0" applyFont="1" applyFill="1" applyBorder="1" applyAlignment="1" applyProtection="1">
      <alignment horizontal="justify" vertical="center" wrapText="1"/>
      <protection/>
    </xf>
    <xf numFmtId="10" fontId="13" fillId="48" borderId="10" xfId="0" applyNumberFormat="1" applyFont="1" applyFill="1" applyBorder="1" applyAlignment="1" applyProtection="1">
      <alignment horizontal="center" vertical="center" wrapText="1"/>
      <protection/>
    </xf>
    <xf numFmtId="49" fontId="3" fillId="48" borderId="10" xfId="0" applyNumberFormat="1" applyFont="1" applyFill="1" applyBorder="1" applyAlignment="1" applyProtection="1">
      <alignment horizontal="justify" vertical="center" wrapText="1"/>
      <protection/>
    </xf>
    <xf numFmtId="0" fontId="13" fillId="48" borderId="10" xfId="0" applyNumberFormat="1" applyFont="1" applyFill="1" applyBorder="1" applyAlignment="1" applyProtection="1">
      <alignment horizontal="justify" vertical="center" wrapText="1"/>
      <protection/>
    </xf>
    <xf numFmtId="0" fontId="13" fillId="48" borderId="10" xfId="0" applyNumberFormat="1" applyFont="1" applyFill="1" applyBorder="1" applyAlignment="1" applyProtection="1">
      <alignment horizontal="center" vertical="center" wrapText="1"/>
      <protection/>
    </xf>
    <xf numFmtId="0" fontId="2" fillId="49" borderId="10" xfId="0" applyFont="1" applyFill="1" applyBorder="1" applyAlignment="1" applyProtection="1">
      <alignment horizontal="center" vertical="center" wrapText="1"/>
      <protection/>
    </xf>
    <xf numFmtId="0" fontId="3" fillId="49" borderId="10" xfId="0" applyFont="1" applyFill="1" applyBorder="1" applyAlignment="1" applyProtection="1">
      <alignment horizontal="justify" vertical="center" wrapText="1"/>
      <protection/>
    </xf>
    <xf numFmtId="0" fontId="3" fillId="49" borderId="10" xfId="0" applyFont="1" applyFill="1" applyBorder="1" applyAlignment="1" applyProtection="1">
      <alignment horizontal="center" vertical="center" wrapText="1"/>
      <protection/>
    </xf>
    <xf numFmtId="9" fontId="3" fillId="49" borderId="10" xfId="0" applyNumberFormat="1" applyFont="1" applyFill="1" applyBorder="1" applyAlignment="1" applyProtection="1">
      <alignment horizontal="center" vertical="center" wrapText="1"/>
      <protection/>
    </xf>
    <xf numFmtId="0" fontId="13" fillId="49" borderId="10" xfId="0" applyFont="1" applyFill="1" applyBorder="1" applyAlignment="1" applyProtection="1">
      <alignment horizontal="center" vertical="center"/>
      <protection locked="0"/>
    </xf>
    <xf numFmtId="10" fontId="13" fillId="49" borderId="10" xfId="0" applyNumberFormat="1" applyFont="1" applyFill="1" applyBorder="1" applyAlignment="1" applyProtection="1">
      <alignment horizontal="center" vertical="center" wrapText="1"/>
      <protection/>
    </xf>
    <xf numFmtId="0" fontId="7" fillId="49" borderId="10" xfId="0" applyFont="1" applyFill="1" applyBorder="1" applyAlignment="1" applyProtection="1">
      <alignment horizontal="justify" vertical="center" wrapText="1"/>
      <protection/>
    </xf>
    <xf numFmtId="0" fontId="21" fillId="49" borderId="10" xfId="0" applyFont="1" applyFill="1" applyBorder="1" applyAlignment="1" applyProtection="1">
      <alignment horizontal="center" vertical="center" wrapText="1"/>
      <protection/>
    </xf>
    <xf numFmtId="0" fontId="3" fillId="49" borderId="10" xfId="0" applyFont="1" applyFill="1" applyBorder="1" applyAlignment="1" applyProtection="1">
      <alignment vertical="center" wrapText="1"/>
      <protection/>
    </xf>
    <xf numFmtId="0" fontId="13" fillId="49" borderId="10" xfId="0" applyNumberFormat="1" applyFont="1" applyFill="1" applyBorder="1" applyAlignment="1" applyProtection="1">
      <alignment horizontal="justify" vertical="center" wrapText="1"/>
      <protection/>
    </xf>
    <xf numFmtId="0" fontId="13" fillId="49" borderId="10" xfId="0" applyNumberFormat="1" applyFont="1" applyFill="1" applyBorder="1" applyAlignment="1" applyProtection="1">
      <alignment horizontal="center" vertical="center" wrapText="1"/>
      <protection/>
    </xf>
    <xf numFmtId="1" fontId="2" fillId="3" borderId="10" xfId="0" applyNumberFormat="1" applyFont="1" applyFill="1" applyBorder="1" applyAlignment="1" applyProtection="1">
      <alignment horizontal="center" vertical="center"/>
      <protection/>
    </xf>
    <xf numFmtId="0" fontId="3" fillId="3" borderId="10" xfId="0" applyFont="1" applyFill="1" applyBorder="1" applyAlignment="1" applyProtection="1">
      <alignment horizontal="center" vertical="center" wrapText="1"/>
      <protection/>
    </xf>
    <xf numFmtId="0" fontId="3" fillId="50" borderId="10" xfId="0" applyFont="1" applyFill="1" applyBorder="1" applyAlignment="1" applyProtection="1">
      <alignment horizontal="justify" vertical="center" wrapText="1"/>
      <protection/>
    </xf>
    <xf numFmtId="0" fontId="3" fillId="3" borderId="10" xfId="0" applyFont="1" applyFill="1" applyBorder="1" applyAlignment="1" applyProtection="1">
      <alignment horizontal="justify" vertical="center" wrapText="1"/>
      <protection/>
    </xf>
    <xf numFmtId="9" fontId="3" fillId="50" borderId="17" xfId="0" applyNumberFormat="1" applyFont="1" applyFill="1" applyBorder="1" applyAlignment="1" applyProtection="1">
      <alignment horizontal="center" vertical="center" wrapText="1"/>
      <protection/>
    </xf>
    <xf numFmtId="0" fontId="2" fillId="50" borderId="10" xfId="0" applyFont="1" applyFill="1" applyBorder="1" applyAlignment="1" applyProtection="1">
      <alignment horizontal="center" vertical="center" wrapText="1"/>
      <protection/>
    </xf>
    <xf numFmtId="0" fontId="13" fillId="50" borderId="10" xfId="0" applyFont="1" applyFill="1" applyBorder="1" applyAlignment="1" applyProtection="1">
      <alignment horizontal="center" vertical="center"/>
      <protection locked="0"/>
    </xf>
    <xf numFmtId="10" fontId="13" fillId="50" borderId="10" xfId="0" applyNumberFormat="1" applyFont="1" applyFill="1" applyBorder="1" applyAlignment="1" applyProtection="1">
      <alignment horizontal="center" vertical="center" wrapText="1"/>
      <protection/>
    </xf>
    <xf numFmtId="0" fontId="3" fillId="50" borderId="10" xfId="0" applyFont="1" applyFill="1" applyBorder="1" applyAlignment="1" applyProtection="1">
      <alignment horizontal="center" vertical="center" wrapText="1"/>
      <protection/>
    </xf>
    <xf numFmtId="9" fontId="3" fillId="3" borderId="10" xfId="0" applyNumberFormat="1" applyFont="1" applyFill="1" applyBorder="1" applyAlignment="1" applyProtection="1">
      <alignment horizontal="center" vertical="center" wrapText="1"/>
      <protection/>
    </xf>
    <xf numFmtId="9" fontId="3" fillId="50" borderId="10" xfId="0" applyNumberFormat="1" applyFont="1" applyFill="1" applyBorder="1" applyAlignment="1" applyProtection="1">
      <alignment horizontal="center" vertical="center" wrapText="1"/>
      <protection/>
    </xf>
    <xf numFmtId="0" fontId="13" fillId="50" borderId="10" xfId="0" applyNumberFormat="1" applyFont="1" applyFill="1" applyBorder="1" applyAlignment="1" applyProtection="1">
      <alignment horizontal="justify" vertical="center" wrapText="1"/>
      <protection/>
    </xf>
    <xf numFmtId="0" fontId="13" fillId="50" borderId="10" xfId="0" applyNumberFormat="1" applyFont="1" applyFill="1" applyBorder="1" applyAlignment="1" applyProtection="1">
      <alignment horizontal="center" vertical="center" wrapText="1"/>
      <protection/>
    </xf>
    <xf numFmtId="9" fontId="13" fillId="50" borderId="10" xfId="0" applyNumberFormat="1" applyFont="1" applyFill="1" applyBorder="1" applyAlignment="1" applyProtection="1">
      <alignment horizontal="center" vertical="center" wrapText="1"/>
      <protection/>
    </xf>
    <xf numFmtId="0" fontId="13" fillId="50" borderId="10" xfId="0" applyFont="1" applyFill="1" applyBorder="1" applyAlignment="1" applyProtection="1">
      <alignment horizontal="justify" vertical="center" wrapText="1"/>
      <protection locked="0"/>
    </xf>
    <xf numFmtId="0" fontId="4" fillId="48" borderId="10" xfId="0" applyFont="1" applyFill="1" applyBorder="1" applyAlignment="1" applyProtection="1">
      <alignment horizontal="justify" vertical="center" wrapText="1"/>
      <protection locked="0"/>
    </xf>
    <xf numFmtId="0" fontId="20" fillId="49" borderId="10" xfId="0" applyFont="1" applyFill="1" applyBorder="1" applyAlignment="1" applyProtection="1">
      <alignment horizontal="justify" vertical="center" wrapText="1"/>
      <protection locked="0"/>
    </xf>
    <xf numFmtId="0" fontId="13" fillId="49" borderId="10" xfId="0" applyFont="1" applyFill="1" applyBorder="1" applyAlignment="1" applyProtection="1">
      <alignment horizontal="justify" vertical="center" wrapText="1"/>
      <protection locked="0"/>
    </xf>
    <xf numFmtId="0" fontId="21" fillId="49" borderId="10" xfId="0" applyFont="1" applyFill="1" applyBorder="1" applyAlignment="1" applyProtection="1">
      <alignment horizontal="justify" vertical="center" wrapText="1"/>
      <protection locked="0"/>
    </xf>
    <xf numFmtId="0" fontId="20" fillId="50" borderId="10" xfId="0" applyFont="1" applyFill="1" applyBorder="1" applyAlignment="1" applyProtection="1">
      <alignment horizontal="justify" vertical="center" wrapText="1"/>
      <protection locked="0"/>
    </xf>
    <xf numFmtId="0" fontId="21" fillId="50" borderId="10" xfId="0" applyFont="1" applyFill="1" applyBorder="1" applyAlignment="1" applyProtection="1">
      <alignment horizontal="justify" vertical="center" wrapText="1"/>
      <protection locked="0"/>
    </xf>
    <xf numFmtId="1" fontId="4" fillId="51" borderId="10" xfId="0" applyNumberFormat="1" applyFont="1" applyFill="1" applyBorder="1" applyAlignment="1" applyProtection="1">
      <alignment horizontal="center" vertical="center"/>
      <protection/>
    </xf>
    <xf numFmtId="0" fontId="13" fillId="52" borderId="10" xfId="0" applyFont="1" applyFill="1" applyBorder="1" applyAlignment="1" applyProtection="1">
      <alignment horizontal="center" vertical="center" wrapText="1"/>
      <protection/>
    </xf>
    <xf numFmtId="0" fontId="13" fillId="52" borderId="10" xfId="0" applyFont="1" applyFill="1" applyBorder="1" applyAlignment="1" applyProtection="1">
      <alignment horizontal="justify" vertical="center" wrapText="1"/>
      <protection/>
    </xf>
    <xf numFmtId="9" fontId="13" fillId="52" borderId="10" xfId="0" applyNumberFormat="1" applyFont="1" applyFill="1" applyBorder="1" applyAlignment="1" applyProtection="1">
      <alignment horizontal="center" vertical="center" wrapText="1"/>
      <protection/>
    </xf>
    <xf numFmtId="0" fontId="2" fillId="52" borderId="10" xfId="0" applyFont="1" applyFill="1" applyBorder="1" applyAlignment="1" applyProtection="1">
      <alignment horizontal="center" vertical="center" wrapText="1"/>
      <protection/>
    </xf>
    <xf numFmtId="0" fontId="13" fillId="52" borderId="10" xfId="0" applyFont="1" applyFill="1" applyBorder="1" applyAlignment="1" applyProtection="1">
      <alignment horizontal="center" vertical="center"/>
      <protection locked="0"/>
    </xf>
    <xf numFmtId="10" fontId="13" fillId="52" borderId="17" xfId="0" applyNumberFormat="1" applyFont="1" applyFill="1" applyBorder="1" applyAlignment="1" applyProtection="1">
      <alignment horizontal="center" vertical="center" wrapText="1"/>
      <protection/>
    </xf>
    <xf numFmtId="0" fontId="3" fillId="52" borderId="10" xfId="0" applyFont="1" applyFill="1" applyBorder="1" applyAlignment="1" applyProtection="1">
      <alignment horizontal="center" vertical="center" wrapText="1"/>
      <protection/>
    </xf>
    <xf numFmtId="0" fontId="3" fillId="52" borderId="10" xfId="0" applyFont="1" applyFill="1" applyBorder="1" applyAlignment="1" applyProtection="1">
      <alignment horizontal="justify" vertical="center" wrapText="1"/>
      <protection/>
    </xf>
    <xf numFmtId="0" fontId="13" fillId="52" borderId="10" xfId="0" applyNumberFormat="1" applyFont="1" applyFill="1" applyBorder="1" applyAlignment="1" applyProtection="1">
      <alignment horizontal="justify" vertical="center" wrapText="1"/>
      <protection/>
    </xf>
    <xf numFmtId="0" fontId="13" fillId="52" borderId="10" xfId="0" applyNumberFormat="1" applyFont="1" applyFill="1" applyBorder="1" applyAlignment="1" applyProtection="1">
      <alignment horizontal="center" vertical="center" wrapText="1"/>
      <protection/>
    </xf>
    <xf numFmtId="9" fontId="3" fillId="52" borderId="10" xfId="0" applyNumberFormat="1" applyFont="1" applyFill="1" applyBorder="1" applyAlignment="1" applyProtection="1">
      <alignment horizontal="center" vertical="center" wrapText="1"/>
      <protection/>
    </xf>
    <xf numFmtId="0" fontId="13" fillId="52" borderId="10" xfId="0" applyFont="1" applyFill="1" applyBorder="1" applyAlignment="1" applyProtection="1">
      <alignment vertical="center" wrapText="1"/>
      <protection locked="0"/>
    </xf>
    <xf numFmtId="0" fontId="3" fillId="48" borderId="10" xfId="0" applyFont="1" applyFill="1" applyBorder="1" applyAlignment="1" applyProtection="1">
      <alignment horizontal="center" vertical="center" wrapText="1"/>
      <protection/>
    </xf>
    <xf numFmtId="0" fontId="3" fillId="47" borderId="10" xfId="0" applyFont="1" applyFill="1" applyBorder="1" applyAlignment="1" applyProtection="1">
      <alignment horizontal="center" vertical="center" wrapText="1"/>
      <protection/>
    </xf>
    <xf numFmtId="0" fontId="13" fillId="45" borderId="10" xfId="0" applyFont="1" applyFill="1" applyBorder="1" applyAlignment="1" applyProtection="1">
      <alignment horizontal="center" vertical="center"/>
      <protection locked="0"/>
    </xf>
    <xf numFmtId="0" fontId="2" fillId="45" borderId="10" xfId="0" applyFont="1" applyFill="1" applyBorder="1" applyAlignment="1" applyProtection="1">
      <alignment horizontal="center" vertical="center" wrapText="1"/>
      <protection/>
    </xf>
    <xf numFmtId="9" fontId="13" fillId="45" borderId="17" xfId="0" applyNumberFormat="1" applyFont="1" applyFill="1" applyBorder="1" applyAlignment="1" applyProtection="1">
      <alignment horizontal="center" vertical="center" wrapText="1"/>
      <protection/>
    </xf>
    <xf numFmtId="0" fontId="13" fillId="45" borderId="10" xfId="0" applyNumberFormat="1" applyFont="1" applyFill="1" applyBorder="1" applyAlignment="1" applyProtection="1">
      <alignment horizontal="center" vertical="center" wrapText="1"/>
      <protection/>
    </xf>
    <xf numFmtId="0" fontId="3" fillId="39" borderId="10" xfId="0" applyFont="1" applyFill="1" applyBorder="1" applyAlignment="1" applyProtection="1">
      <alignment horizontal="center" vertical="center" wrapText="1"/>
      <protection/>
    </xf>
    <xf numFmtId="0" fontId="3" fillId="41" borderId="10" xfId="0" applyFont="1" applyFill="1" applyBorder="1" applyAlignment="1" applyProtection="1">
      <alignment horizontal="center" vertical="center" wrapText="1"/>
      <protection/>
    </xf>
    <xf numFmtId="9" fontId="13" fillId="38" borderId="17" xfId="0" applyNumberFormat="1" applyFont="1" applyFill="1" applyBorder="1" applyAlignment="1" applyProtection="1">
      <alignment horizontal="center" vertical="center" wrapText="1"/>
      <protection/>
    </xf>
    <xf numFmtId="0" fontId="27" fillId="45" borderId="17" xfId="0" applyFont="1" applyFill="1" applyBorder="1" applyAlignment="1" applyProtection="1">
      <alignment horizontal="justify" vertical="center" wrapText="1"/>
      <protection/>
    </xf>
    <xf numFmtId="0" fontId="73" fillId="53" borderId="10" xfId="0" applyFont="1" applyFill="1" applyBorder="1" applyAlignment="1" applyProtection="1">
      <alignment horizontal="center" vertical="center" wrapText="1"/>
      <protection/>
    </xf>
    <xf numFmtId="0" fontId="13" fillId="40" borderId="10" xfId="0" applyFont="1" applyFill="1" applyBorder="1" applyAlignment="1" applyProtection="1">
      <alignment horizontal="justify" vertical="center" wrapText="1"/>
      <protection/>
    </xf>
    <xf numFmtId="0" fontId="13" fillId="39" borderId="10" xfId="0" applyFont="1" applyFill="1" applyBorder="1" applyAlignment="1" applyProtection="1">
      <alignment horizontal="justify" vertical="center" wrapText="1"/>
      <protection/>
    </xf>
    <xf numFmtId="0" fontId="13" fillId="42" borderId="10" xfId="0" applyFont="1" applyFill="1" applyBorder="1" applyAlignment="1" applyProtection="1">
      <alignment horizontal="justify" vertical="center" wrapText="1"/>
      <protection/>
    </xf>
    <xf numFmtId="0" fontId="13" fillId="50" borderId="10" xfId="0" applyFont="1" applyFill="1" applyBorder="1" applyAlignment="1" applyProtection="1">
      <alignment horizontal="justify" vertical="center" wrapText="1"/>
      <protection/>
    </xf>
    <xf numFmtId="0" fontId="13" fillId="48" borderId="10" xfId="0" applyFont="1" applyFill="1" applyBorder="1" applyAlignment="1" applyProtection="1">
      <alignment horizontal="center" vertical="center" wrapText="1"/>
      <protection locked="0"/>
    </xf>
    <xf numFmtId="0" fontId="28" fillId="49" borderId="10" xfId="0" applyFont="1" applyFill="1" applyBorder="1" applyAlignment="1" applyProtection="1">
      <alignment horizontal="center" vertical="center" wrapText="1"/>
      <protection/>
    </xf>
    <xf numFmtId="0" fontId="13" fillId="49" borderId="10" xfId="0" applyFont="1" applyFill="1" applyBorder="1" applyAlignment="1" applyProtection="1">
      <alignment vertical="center" wrapText="1"/>
      <protection/>
    </xf>
    <xf numFmtId="9" fontId="13" fillId="47" borderId="17" xfId="0" applyNumberFormat="1" applyFont="1" applyFill="1" applyBorder="1" applyAlignment="1" applyProtection="1">
      <alignment horizontal="center" vertical="center" wrapText="1"/>
      <protection/>
    </xf>
    <xf numFmtId="9" fontId="13" fillId="40" borderId="17" xfId="0" applyNumberFormat="1" applyFont="1" applyFill="1" applyBorder="1" applyAlignment="1" applyProtection="1">
      <alignment horizontal="center" vertical="center" wrapText="1"/>
      <protection/>
    </xf>
    <xf numFmtId="0" fontId="3" fillId="39" borderId="10" xfId="0" applyFont="1" applyFill="1" applyBorder="1" applyAlignment="1" applyProtection="1">
      <alignment horizontal="center" vertical="center" wrapText="1"/>
      <protection/>
    </xf>
    <xf numFmtId="0" fontId="3" fillId="40" borderId="10" xfId="0" applyFont="1" applyFill="1" applyBorder="1" applyAlignment="1" applyProtection="1">
      <alignment horizontal="center" vertical="center" wrapText="1"/>
      <protection/>
    </xf>
    <xf numFmtId="0" fontId="3" fillId="40" borderId="10" xfId="0" applyFont="1" applyFill="1" applyBorder="1" applyAlignment="1" applyProtection="1">
      <alignment horizontal="justify" vertical="center" wrapText="1"/>
      <protection/>
    </xf>
    <xf numFmtId="0" fontId="13" fillId="38" borderId="10" xfId="0" applyFont="1" applyFill="1" applyBorder="1" applyAlignment="1" applyProtection="1">
      <alignment horizontal="justify" vertical="center" wrapText="1"/>
      <protection/>
    </xf>
    <xf numFmtId="0" fontId="27" fillId="45" borderId="10" xfId="0" applyFont="1" applyFill="1" applyBorder="1" applyAlignment="1" applyProtection="1">
      <alignment horizontal="justify" vertical="center" wrapText="1"/>
      <protection locked="0"/>
    </xf>
    <xf numFmtId="0" fontId="27" fillId="45" borderId="17" xfId="0" applyFont="1" applyFill="1" applyBorder="1" applyAlignment="1" applyProtection="1">
      <alignment horizontal="justify" vertical="center" wrapText="1"/>
      <protection/>
    </xf>
    <xf numFmtId="9" fontId="70" fillId="0" borderId="0" xfId="0" applyNumberFormat="1" applyFont="1" applyFill="1" applyBorder="1" applyAlignment="1" applyProtection="1">
      <alignment/>
      <protection/>
    </xf>
    <xf numFmtId="0" fontId="3" fillId="40" borderId="10" xfId="0" applyFont="1" applyFill="1" applyBorder="1" applyAlignment="1" applyProtection="1">
      <alignment horizontal="center" vertical="center" wrapText="1"/>
      <protection/>
    </xf>
    <xf numFmtId="0" fontId="3" fillId="43" borderId="10" xfId="0" applyFont="1" applyFill="1" applyBorder="1" applyAlignment="1" applyProtection="1">
      <alignment horizontal="justify" vertical="center" wrapText="1"/>
      <protection/>
    </xf>
    <xf numFmtId="0" fontId="13" fillId="52" borderId="10" xfId="0" applyFont="1" applyFill="1" applyBorder="1" applyAlignment="1" applyProtection="1">
      <alignment horizontal="center" vertical="center" wrapText="1"/>
      <protection/>
    </xf>
    <xf numFmtId="0" fontId="3" fillId="29" borderId="10" xfId="0" applyFont="1" applyFill="1" applyBorder="1" applyAlignment="1" applyProtection="1">
      <alignment horizontal="center" vertical="center" wrapText="1"/>
      <protection/>
    </xf>
    <xf numFmtId="0" fontId="13" fillId="52" borderId="10" xfId="0" applyFont="1" applyFill="1" applyBorder="1" applyAlignment="1" applyProtection="1">
      <alignment horizontal="justify" vertical="center" wrapText="1"/>
      <protection/>
    </xf>
    <xf numFmtId="0" fontId="3" fillId="49" borderId="10" xfId="0" applyFont="1" applyFill="1" applyBorder="1" applyAlignment="1" applyProtection="1">
      <alignment horizontal="center" vertical="center" wrapText="1"/>
      <protection/>
    </xf>
    <xf numFmtId="0" fontId="13" fillId="47" borderId="16" xfId="0" applyFont="1" applyFill="1" applyBorder="1" applyAlignment="1" applyProtection="1">
      <alignment horizontal="justify" vertical="center" wrapText="1"/>
      <protection/>
    </xf>
    <xf numFmtId="0" fontId="13" fillId="47" borderId="17" xfId="0" applyFont="1" applyFill="1" applyBorder="1" applyAlignment="1" applyProtection="1">
      <alignment horizontal="justify" vertical="center" wrapText="1"/>
      <protection/>
    </xf>
    <xf numFmtId="0" fontId="13" fillId="47" borderId="10" xfId="0" applyFont="1" applyFill="1" applyBorder="1" applyAlignment="1" applyProtection="1">
      <alignment horizontal="justify" vertical="center" wrapText="1"/>
      <protection/>
    </xf>
    <xf numFmtId="9" fontId="70" fillId="0" borderId="0" xfId="0" applyNumberFormat="1" applyFont="1" applyFill="1" applyBorder="1" applyAlignment="1" applyProtection="1">
      <alignment vertical="center" wrapText="1"/>
      <protection/>
    </xf>
    <xf numFmtId="0" fontId="27" fillId="40" borderId="17" xfId="0" applyFont="1" applyFill="1" applyBorder="1" applyAlignment="1" applyProtection="1">
      <alignment vertical="center" wrapText="1"/>
      <protection/>
    </xf>
    <xf numFmtId="0" fontId="3" fillId="41" borderId="17" xfId="0" applyFont="1" applyFill="1" applyBorder="1" applyAlignment="1" applyProtection="1">
      <alignment horizontal="center" vertical="center" wrapText="1"/>
      <protection/>
    </xf>
    <xf numFmtId="9" fontId="13" fillId="42" borderId="17" xfId="0" applyNumberFormat="1" applyFont="1" applyFill="1" applyBorder="1" applyAlignment="1" applyProtection="1">
      <alignment horizontal="center" vertical="center" wrapText="1"/>
      <protection/>
    </xf>
    <xf numFmtId="0" fontId="13" fillId="52" borderId="10" xfId="0" applyFont="1" applyFill="1" applyBorder="1" applyAlignment="1" applyProtection="1">
      <alignment horizontal="justify" vertical="center" wrapText="1"/>
      <protection/>
    </xf>
    <xf numFmtId="0" fontId="3" fillId="41" borderId="10" xfId="0" applyFont="1" applyFill="1" applyBorder="1" applyAlignment="1" applyProtection="1">
      <alignment horizontal="justify" vertical="center" wrapText="1"/>
      <protection/>
    </xf>
    <xf numFmtId="0" fontId="13" fillId="41" borderId="17" xfId="0" applyFont="1" applyFill="1" applyBorder="1" applyAlignment="1" applyProtection="1">
      <alignment horizontal="center" vertical="center"/>
      <protection locked="0"/>
    </xf>
    <xf numFmtId="0" fontId="13" fillId="42" borderId="10" xfId="0" applyFont="1" applyFill="1" applyBorder="1" applyAlignment="1" applyProtection="1">
      <alignment horizontal="center" vertical="center"/>
      <protection locked="0"/>
    </xf>
    <xf numFmtId="0" fontId="3" fillId="42" borderId="10" xfId="0" applyFont="1" applyFill="1" applyBorder="1" applyAlignment="1" applyProtection="1">
      <alignment horizontal="center" vertical="center" wrapText="1"/>
      <protection/>
    </xf>
    <xf numFmtId="0" fontId="13" fillId="43" borderId="10" xfId="0" applyFont="1" applyFill="1" applyBorder="1" applyAlignment="1" applyProtection="1">
      <alignment horizontal="justify" vertical="center" wrapText="1"/>
      <protection/>
    </xf>
    <xf numFmtId="0" fontId="13" fillId="29" borderId="10" xfId="0" applyFont="1" applyFill="1" applyBorder="1" applyAlignment="1" applyProtection="1">
      <alignment vertical="center" wrapText="1"/>
      <protection/>
    </xf>
    <xf numFmtId="0" fontId="13" fillId="29" borderId="10" xfId="0" applyFont="1" applyFill="1" applyBorder="1" applyAlignment="1" applyProtection="1">
      <alignment horizontal="center" vertical="center" wrapText="1"/>
      <protection/>
    </xf>
    <xf numFmtId="0" fontId="13" fillId="40" borderId="10" xfId="0" applyFont="1" applyFill="1" applyBorder="1" applyAlignment="1" applyProtection="1">
      <alignment horizontal="center" vertical="center" wrapText="1"/>
      <protection/>
    </xf>
    <xf numFmtId="0" fontId="13" fillId="49" borderId="10" xfId="0" applyFont="1" applyFill="1" applyBorder="1" applyAlignment="1" applyProtection="1">
      <alignment horizontal="center" vertical="center" wrapText="1"/>
      <protection/>
    </xf>
    <xf numFmtId="0" fontId="13" fillId="49" borderId="10" xfId="0" applyFont="1" applyFill="1" applyBorder="1" applyAlignment="1" applyProtection="1">
      <alignment horizontal="justify" vertical="center" wrapText="1"/>
      <protection/>
    </xf>
    <xf numFmtId="0" fontId="13" fillId="50" borderId="10" xfId="0" applyFont="1" applyFill="1" applyBorder="1" applyAlignment="1" applyProtection="1">
      <alignment vertical="center" wrapText="1"/>
      <protection/>
    </xf>
    <xf numFmtId="0" fontId="13" fillId="50" borderId="10" xfId="0" applyFont="1" applyFill="1" applyBorder="1" applyAlignment="1" applyProtection="1">
      <alignment horizontal="center" vertical="center" wrapText="1"/>
      <protection/>
    </xf>
    <xf numFmtId="9" fontId="13" fillId="40" borderId="17" xfId="0" applyNumberFormat="1" applyFont="1" applyFill="1" applyBorder="1" applyAlignment="1" applyProtection="1">
      <alignment horizontal="center" vertical="center" wrapText="1"/>
      <protection/>
    </xf>
    <xf numFmtId="0" fontId="3" fillId="40" borderId="10" xfId="0" applyFont="1" applyFill="1" applyBorder="1" applyAlignment="1" applyProtection="1">
      <alignment horizontal="justify" vertical="center" wrapText="1"/>
      <protection/>
    </xf>
    <xf numFmtId="0" fontId="3" fillId="53" borderId="10" xfId="0" applyFont="1" applyFill="1" applyBorder="1" applyAlignment="1" applyProtection="1">
      <alignment horizontal="center" vertical="center" wrapText="1"/>
      <protection/>
    </xf>
    <xf numFmtId="0" fontId="3" fillId="40" borderId="10" xfId="0" applyFont="1" applyFill="1" applyBorder="1" applyAlignment="1" applyProtection="1">
      <alignment horizontal="center" vertical="center" wrapText="1"/>
      <protection/>
    </xf>
    <xf numFmtId="9" fontId="3" fillId="42" borderId="16" xfId="56" applyFont="1" applyFill="1" applyBorder="1" applyAlignment="1" applyProtection="1">
      <alignment horizontal="center" vertical="center" wrapText="1"/>
      <protection/>
    </xf>
    <xf numFmtId="9" fontId="3" fillId="42" borderId="17" xfId="56" applyFont="1" applyFill="1" applyBorder="1" applyAlignment="1" applyProtection="1">
      <alignment horizontal="center" vertical="center" wrapText="1"/>
      <protection/>
    </xf>
    <xf numFmtId="0" fontId="3" fillId="43" borderId="10" xfId="0" applyFont="1" applyFill="1" applyBorder="1" applyAlignment="1" applyProtection="1">
      <alignment horizontal="center" vertical="center" wrapText="1"/>
      <protection/>
    </xf>
    <xf numFmtId="0" fontId="3" fillId="40" borderId="10" xfId="0" applyFont="1" applyFill="1" applyBorder="1" applyAlignment="1" applyProtection="1">
      <alignment horizontal="justify" vertical="center" wrapText="1"/>
      <protection/>
    </xf>
    <xf numFmtId="0" fontId="3" fillId="39" borderId="10" xfId="0" applyFont="1" applyFill="1" applyBorder="1" applyAlignment="1" applyProtection="1">
      <alignment horizontal="center" vertical="center" wrapText="1"/>
      <protection/>
    </xf>
    <xf numFmtId="0" fontId="2" fillId="42" borderId="16" xfId="0" applyFont="1" applyFill="1" applyBorder="1" applyAlignment="1" applyProtection="1">
      <alignment horizontal="center" vertical="center" wrapText="1"/>
      <protection/>
    </xf>
    <xf numFmtId="0" fontId="2" fillId="42" borderId="17" xfId="0" applyFont="1" applyFill="1" applyBorder="1" applyAlignment="1" applyProtection="1">
      <alignment horizontal="center" vertical="center" wrapText="1"/>
      <protection/>
    </xf>
    <xf numFmtId="0" fontId="3" fillId="42" borderId="16" xfId="0" applyFont="1" applyFill="1" applyBorder="1" applyAlignment="1" applyProtection="1">
      <alignment horizontal="center" vertical="center" wrapText="1"/>
      <protection/>
    </xf>
    <xf numFmtId="0" fontId="3" fillId="42" borderId="17" xfId="0" applyFont="1" applyFill="1" applyBorder="1" applyAlignment="1" applyProtection="1">
      <alignment horizontal="center" vertical="center" wrapText="1"/>
      <protection/>
    </xf>
    <xf numFmtId="0" fontId="3" fillId="42" borderId="16" xfId="0" applyFont="1" applyFill="1" applyBorder="1" applyAlignment="1" applyProtection="1">
      <alignment horizontal="justify" vertical="center" wrapText="1"/>
      <protection locked="0"/>
    </xf>
    <xf numFmtId="0" fontId="3" fillId="42" borderId="17" xfId="0" applyFont="1" applyFill="1" applyBorder="1" applyAlignment="1" applyProtection="1">
      <alignment horizontal="justify" vertical="center" wrapText="1"/>
      <protection locked="0"/>
    </xf>
    <xf numFmtId="1" fontId="2" fillId="42" borderId="10" xfId="56" applyNumberFormat="1" applyFont="1" applyFill="1" applyBorder="1" applyAlignment="1" applyProtection="1">
      <alignment horizontal="center" vertical="center" wrapText="1"/>
      <protection/>
    </xf>
    <xf numFmtId="0" fontId="3" fillId="42" borderId="10" xfId="0" applyFont="1" applyFill="1" applyBorder="1" applyAlignment="1" applyProtection="1">
      <alignment horizontal="center" vertical="center" wrapText="1"/>
      <protection/>
    </xf>
    <xf numFmtId="0" fontId="3" fillId="42" borderId="10" xfId="0" applyFont="1" applyFill="1" applyBorder="1" applyAlignment="1" applyProtection="1">
      <alignment horizontal="justify" vertical="center" wrapText="1"/>
      <protection/>
    </xf>
    <xf numFmtId="9" fontId="13" fillId="42" borderId="16" xfId="0" applyNumberFormat="1" applyFont="1" applyFill="1" applyBorder="1" applyAlignment="1" applyProtection="1">
      <alignment horizontal="center" vertical="center" wrapText="1"/>
      <protection/>
    </xf>
    <xf numFmtId="9" fontId="13" fillId="42" borderId="12" xfId="0" applyNumberFormat="1" applyFont="1" applyFill="1" applyBorder="1" applyAlignment="1" applyProtection="1">
      <alignment horizontal="center" vertical="center" wrapText="1"/>
      <protection/>
    </xf>
    <xf numFmtId="9" fontId="13" fillId="42" borderId="17" xfId="0" applyNumberFormat="1" applyFont="1" applyFill="1" applyBorder="1" applyAlignment="1" applyProtection="1">
      <alignment horizontal="center" vertical="center" wrapText="1"/>
      <protection/>
    </xf>
    <xf numFmtId="0" fontId="2" fillId="42" borderId="12" xfId="0" applyFont="1" applyFill="1" applyBorder="1" applyAlignment="1" applyProtection="1">
      <alignment horizontal="center" vertical="center" wrapText="1"/>
      <protection/>
    </xf>
    <xf numFmtId="0" fontId="13" fillId="42" borderId="16" xfId="0" applyFont="1" applyFill="1" applyBorder="1" applyAlignment="1" applyProtection="1">
      <alignment horizontal="center" vertical="center"/>
      <protection locked="0"/>
    </xf>
    <xf numFmtId="0" fontId="13" fillId="42" borderId="17" xfId="0" applyFont="1" applyFill="1" applyBorder="1" applyAlignment="1" applyProtection="1">
      <alignment horizontal="center" vertical="center"/>
      <protection locked="0"/>
    </xf>
    <xf numFmtId="0" fontId="13" fillId="42" borderId="12" xfId="0" applyFont="1" applyFill="1" applyBorder="1" applyAlignment="1" applyProtection="1">
      <alignment horizontal="center" vertical="center"/>
      <protection locked="0"/>
    </xf>
    <xf numFmtId="0" fontId="3" fillId="42" borderId="12" xfId="0" applyFont="1" applyFill="1" applyBorder="1" applyAlignment="1" applyProtection="1">
      <alignment horizontal="center" vertical="center" wrapText="1"/>
      <protection/>
    </xf>
    <xf numFmtId="0" fontId="3" fillId="42" borderId="12" xfId="0" applyFont="1" applyFill="1" applyBorder="1" applyAlignment="1" applyProtection="1">
      <alignment horizontal="justify" vertical="center" wrapText="1"/>
      <protection locked="0"/>
    </xf>
    <xf numFmtId="1" fontId="2" fillId="42" borderId="16" xfId="56" applyNumberFormat="1" applyFont="1" applyFill="1" applyBorder="1" applyAlignment="1" applyProtection="1">
      <alignment horizontal="center" vertical="center" wrapText="1"/>
      <protection/>
    </xf>
    <xf numFmtId="1" fontId="2" fillId="42" borderId="12" xfId="56" applyNumberFormat="1" applyFont="1" applyFill="1" applyBorder="1" applyAlignment="1" applyProtection="1">
      <alignment horizontal="center" vertical="center" wrapText="1"/>
      <protection/>
    </xf>
    <xf numFmtId="1" fontId="2" fillId="42" borderId="17" xfId="56" applyNumberFormat="1" applyFont="1" applyFill="1" applyBorder="1" applyAlignment="1" applyProtection="1">
      <alignment horizontal="center" vertical="center" wrapText="1"/>
      <protection/>
    </xf>
    <xf numFmtId="1" fontId="3" fillId="42" borderId="16" xfId="56" applyNumberFormat="1" applyFont="1" applyFill="1" applyBorder="1" applyAlignment="1" applyProtection="1">
      <alignment horizontal="center" vertical="center" wrapText="1"/>
      <protection/>
    </xf>
    <xf numFmtId="1" fontId="3" fillId="42" borderId="12" xfId="56" applyNumberFormat="1" applyFont="1" applyFill="1" applyBorder="1" applyAlignment="1" applyProtection="1">
      <alignment horizontal="center" vertical="center" wrapText="1"/>
      <protection/>
    </xf>
    <xf numFmtId="1" fontId="3" fillId="42" borderId="17" xfId="56" applyNumberFormat="1" applyFont="1" applyFill="1" applyBorder="1" applyAlignment="1" applyProtection="1">
      <alignment horizontal="center" vertical="center" wrapText="1"/>
      <protection/>
    </xf>
    <xf numFmtId="9" fontId="3" fillId="42" borderId="12" xfId="56" applyFont="1" applyFill="1" applyBorder="1" applyAlignment="1" applyProtection="1">
      <alignment horizontal="center" vertical="center" wrapText="1"/>
      <protection/>
    </xf>
    <xf numFmtId="0" fontId="13" fillId="42" borderId="16" xfId="0" applyFont="1" applyFill="1" applyBorder="1" applyAlignment="1" applyProtection="1">
      <alignment horizontal="justify" vertical="center" wrapText="1"/>
      <protection locked="0"/>
    </xf>
    <xf numFmtId="0" fontId="13" fillId="42" borderId="17" xfId="0" applyFont="1" applyFill="1" applyBorder="1" applyAlignment="1" applyProtection="1">
      <alignment horizontal="justify" vertical="center" wrapText="1"/>
      <protection locked="0"/>
    </xf>
    <xf numFmtId="9" fontId="3" fillId="42" borderId="10" xfId="56" applyFont="1" applyFill="1" applyBorder="1" applyAlignment="1" applyProtection="1">
      <alignment horizontal="center" vertical="center" wrapText="1"/>
      <protection/>
    </xf>
    <xf numFmtId="0" fontId="2" fillId="42" borderId="10" xfId="0" applyFont="1" applyFill="1" applyBorder="1" applyAlignment="1" applyProtection="1">
      <alignment horizontal="center" vertical="center" wrapText="1"/>
      <protection/>
    </xf>
    <xf numFmtId="0" fontId="20" fillId="42" borderId="16" xfId="0" applyFont="1" applyFill="1" applyBorder="1" applyAlignment="1" applyProtection="1">
      <alignment horizontal="justify" vertical="center" wrapText="1"/>
      <protection locked="0"/>
    </xf>
    <xf numFmtId="0" fontId="20" fillId="42" borderId="17" xfId="0" applyFont="1" applyFill="1" applyBorder="1" applyAlignment="1" applyProtection="1">
      <alignment horizontal="justify" vertical="center" wrapText="1"/>
      <protection locked="0"/>
    </xf>
    <xf numFmtId="0" fontId="13" fillId="42" borderId="10" xfId="0" applyFont="1" applyFill="1" applyBorder="1" applyAlignment="1" applyProtection="1">
      <alignment horizontal="center" vertical="center"/>
      <protection locked="0"/>
    </xf>
    <xf numFmtId="9" fontId="13" fillId="42" borderId="10" xfId="0" applyNumberFormat="1" applyFont="1" applyFill="1" applyBorder="1" applyAlignment="1" applyProtection="1">
      <alignment horizontal="center" vertical="center" wrapText="1"/>
      <protection/>
    </xf>
    <xf numFmtId="9" fontId="5" fillId="42" borderId="16" xfId="56" applyFont="1" applyFill="1" applyBorder="1" applyAlignment="1" applyProtection="1">
      <alignment horizontal="center" vertical="center" textRotation="255" wrapText="1"/>
      <protection/>
    </xf>
    <xf numFmtId="9" fontId="5" fillId="42" borderId="12" xfId="56" applyFont="1" applyFill="1" applyBorder="1" applyAlignment="1" applyProtection="1">
      <alignment horizontal="center" vertical="center" textRotation="255" wrapText="1"/>
      <protection/>
    </xf>
    <xf numFmtId="9" fontId="5" fillId="42" borderId="17" xfId="56" applyFont="1" applyFill="1" applyBorder="1" applyAlignment="1" applyProtection="1">
      <alignment horizontal="center" vertical="center" textRotation="255" wrapText="1"/>
      <protection/>
    </xf>
    <xf numFmtId="1" fontId="2" fillId="42" borderId="16" xfId="55" applyNumberFormat="1" applyFont="1" applyFill="1" applyBorder="1" applyAlignment="1" applyProtection="1">
      <alignment horizontal="center" vertical="center" wrapText="1"/>
      <protection/>
    </xf>
    <xf numFmtId="1" fontId="2" fillId="42" borderId="12" xfId="55" applyNumberFormat="1" applyFont="1" applyFill="1" applyBorder="1" applyAlignment="1" applyProtection="1">
      <alignment horizontal="center" vertical="center" wrapText="1"/>
      <protection/>
    </xf>
    <xf numFmtId="1" fontId="2" fillId="42" borderId="17" xfId="55" applyNumberFormat="1" applyFont="1" applyFill="1" applyBorder="1" applyAlignment="1" applyProtection="1">
      <alignment horizontal="center" vertical="center" wrapText="1"/>
      <protection/>
    </xf>
    <xf numFmtId="9" fontId="14" fillId="42" borderId="16" xfId="56" applyFont="1" applyFill="1" applyBorder="1" applyAlignment="1" applyProtection="1">
      <alignment horizontal="center" vertical="center" wrapText="1"/>
      <protection/>
    </xf>
    <xf numFmtId="9" fontId="14" fillId="42" borderId="12" xfId="56" applyFont="1" applyFill="1" applyBorder="1" applyAlignment="1" applyProtection="1">
      <alignment horizontal="center" vertical="center" wrapText="1"/>
      <protection/>
    </xf>
    <xf numFmtId="9" fontId="14" fillId="42" borderId="17" xfId="56" applyFont="1" applyFill="1" applyBorder="1" applyAlignment="1" applyProtection="1">
      <alignment horizontal="center" vertical="center" wrapText="1"/>
      <protection/>
    </xf>
    <xf numFmtId="0" fontId="3" fillId="42" borderId="16" xfId="0" applyFont="1" applyFill="1" applyBorder="1" applyAlignment="1" applyProtection="1">
      <alignment horizontal="justify" vertical="center" wrapText="1"/>
      <protection/>
    </xf>
    <xf numFmtId="0" fontId="3" fillId="42" borderId="12" xfId="0" applyFont="1" applyFill="1" applyBorder="1" applyAlignment="1" applyProtection="1">
      <alignment horizontal="justify" vertical="center" wrapText="1"/>
      <protection/>
    </xf>
    <xf numFmtId="0" fontId="3" fillId="42" borderId="17" xfId="0" applyFont="1" applyFill="1" applyBorder="1" applyAlignment="1" applyProtection="1">
      <alignment horizontal="justify" vertical="center" wrapText="1"/>
      <protection/>
    </xf>
    <xf numFmtId="9" fontId="13" fillId="41" borderId="16" xfId="0" applyNumberFormat="1" applyFont="1" applyFill="1" applyBorder="1" applyAlignment="1" applyProtection="1">
      <alignment horizontal="center" vertical="center" wrapText="1"/>
      <protection/>
    </xf>
    <xf numFmtId="9" fontId="13" fillId="41" borderId="12" xfId="0" applyNumberFormat="1" applyFont="1" applyFill="1" applyBorder="1" applyAlignment="1" applyProtection="1">
      <alignment horizontal="center" vertical="center" wrapText="1"/>
      <protection/>
    </xf>
    <xf numFmtId="9" fontId="13" fillId="41" borderId="17" xfId="0" applyNumberFormat="1" applyFont="1" applyFill="1" applyBorder="1" applyAlignment="1" applyProtection="1">
      <alignment horizontal="center" vertical="center" wrapText="1"/>
      <protection/>
    </xf>
    <xf numFmtId="0" fontId="3" fillId="41" borderId="16" xfId="0" applyFont="1" applyFill="1" applyBorder="1" applyAlignment="1" applyProtection="1">
      <alignment horizontal="center" vertical="center" wrapText="1"/>
      <protection/>
    </xf>
    <xf numFmtId="0" fontId="3" fillId="41" borderId="12" xfId="0" applyFont="1" applyFill="1" applyBorder="1" applyAlignment="1" applyProtection="1">
      <alignment horizontal="center" vertical="center" wrapText="1"/>
      <protection/>
    </xf>
    <xf numFmtId="0" fontId="3" fillId="41" borderId="17" xfId="0" applyFont="1" applyFill="1" applyBorder="1" applyAlignment="1" applyProtection="1">
      <alignment horizontal="center" vertical="center" wrapText="1"/>
      <protection/>
    </xf>
    <xf numFmtId="0" fontId="13" fillId="41" borderId="16" xfId="0" applyFont="1" applyFill="1" applyBorder="1" applyAlignment="1" applyProtection="1">
      <alignment horizontal="justify" vertical="center" wrapText="1"/>
      <protection locked="0"/>
    </xf>
    <xf numFmtId="0" fontId="13" fillId="41" borderId="12" xfId="0" applyFont="1" applyFill="1" applyBorder="1" applyAlignment="1" applyProtection="1">
      <alignment horizontal="justify" vertical="center" wrapText="1"/>
      <protection locked="0"/>
    </xf>
    <xf numFmtId="0" fontId="13" fillId="41" borderId="17" xfId="0" applyFont="1" applyFill="1" applyBorder="1" applyAlignment="1" applyProtection="1">
      <alignment horizontal="justify" vertical="center" wrapText="1"/>
      <protection locked="0"/>
    </xf>
    <xf numFmtId="0" fontId="3" fillId="41" borderId="10" xfId="0" applyFont="1" applyFill="1" applyBorder="1" applyAlignment="1" applyProtection="1">
      <alignment horizontal="center" vertical="center" wrapText="1"/>
      <protection/>
    </xf>
    <xf numFmtId="0" fontId="2" fillId="41" borderId="16" xfId="0" applyFont="1" applyFill="1" applyBorder="1" applyAlignment="1" applyProtection="1">
      <alignment horizontal="center" vertical="center" wrapText="1"/>
      <protection/>
    </xf>
    <xf numFmtId="0" fontId="2" fillId="41" borderId="12" xfId="0" applyFont="1" applyFill="1" applyBorder="1" applyAlignment="1" applyProtection="1">
      <alignment horizontal="center" vertical="center" wrapText="1"/>
      <protection/>
    </xf>
    <xf numFmtId="0" fontId="2" fillId="41" borderId="17" xfId="0" applyFont="1" applyFill="1" applyBorder="1" applyAlignment="1" applyProtection="1">
      <alignment horizontal="center" vertical="center" wrapText="1"/>
      <protection/>
    </xf>
    <xf numFmtId="1" fontId="2" fillId="41" borderId="16" xfId="0" applyNumberFormat="1" applyFont="1" applyFill="1" applyBorder="1" applyAlignment="1" applyProtection="1">
      <alignment horizontal="center" vertical="center" wrapText="1"/>
      <protection/>
    </xf>
    <xf numFmtId="1" fontId="2" fillId="41" borderId="12" xfId="0" applyNumberFormat="1" applyFont="1" applyFill="1" applyBorder="1" applyAlignment="1" applyProtection="1">
      <alignment horizontal="center" vertical="center" wrapText="1"/>
      <protection/>
    </xf>
    <xf numFmtId="1" fontId="2" fillId="41" borderId="17" xfId="0" applyNumberFormat="1" applyFont="1" applyFill="1" applyBorder="1" applyAlignment="1" applyProtection="1">
      <alignment horizontal="center" vertical="center" wrapText="1"/>
      <protection/>
    </xf>
    <xf numFmtId="0" fontId="2" fillId="38" borderId="16" xfId="0" applyFont="1" applyFill="1" applyBorder="1" applyAlignment="1" applyProtection="1">
      <alignment horizontal="center" vertical="center" wrapText="1"/>
      <protection locked="0"/>
    </xf>
    <xf numFmtId="0" fontId="2" fillId="38" borderId="17" xfId="0" applyFont="1" applyFill="1" applyBorder="1" applyAlignment="1" applyProtection="1">
      <alignment horizontal="center" vertical="center" wrapText="1"/>
      <protection locked="0"/>
    </xf>
    <xf numFmtId="0" fontId="13" fillId="41" borderId="16" xfId="0" applyFont="1" applyFill="1" applyBorder="1" applyAlignment="1" applyProtection="1">
      <alignment horizontal="center" vertical="center"/>
      <protection locked="0"/>
    </xf>
    <xf numFmtId="0" fontId="13" fillId="41" borderId="12" xfId="0" applyFont="1" applyFill="1" applyBorder="1" applyAlignment="1" applyProtection="1">
      <alignment horizontal="center" vertical="center"/>
      <protection locked="0"/>
    </xf>
    <xf numFmtId="0" fontId="13" fillId="41" borderId="17" xfId="0" applyFont="1" applyFill="1" applyBorder="1" applyAlignment="1" applyProtection="1">
      <alignment horizontal="center" vertical="center"/>
      <protection locked="0"/>
    </xf>
    <xf numFmtId="0" fontId="3" fillId="38" borderId="16" xfId="0" applyFont="1" applyFill="1" applyBorder="1" applyAlignment="1" applyProtection="1">
      <alignment horizontal="center" vertical="center" wrapText="1"/>
      <protection/>
    </xf>
    <xf numFmtId="0" fontId="3" fillId="38" borderId="12" xfId="0" applyFont="1" applyFill="1" applyBorder="1" applyAlignment="1" applyProtection="1">
      <alignment horizontal="center" vertical="center" wrapText="1"/>
      <protection/>
    </xf>
    <xf numFmtId="0" fontId="3" fillId="38" borderId="17" xfId="0" applyFont="1" applyFill="1" applyBorder="1" applyAlignment="1" applyProtection="1">
      <alignment horizontal="center" vertical="center" wrapText="1"/>
      <protection/>
    </xf>
    <xf numFmtId="9" fontId="3" fillId="41" borderId="16" xfId="0" applyNumberFormat="1" applyFont="1" applyFill="1" applyBorder="1" applyAlignment="1" applyProtection="1">
      <alignment horizontal="center" vertical="center" wrapText="1"/>
      <protection/>
    </xf>
    <xf numFmtId="9" fontId="3" fillId="41" borderId="12" xfId="0" applyNumberFormat="1" applyFont="1" applyFill="1" applyBorder="1" applyAlignment="1" applyProtection="1">
      <alignment horizontal="center" vertical="center" wrapText="1"/>
      <protection/>
    </xf>
    <xf numFmtId="9" fontId="3" fillId="41" borderId="17" xfId="0" applyNumberFormat="1" applyFont="1" applyFill="1" applyBorder="1" applyAlignment="1" applyProtection="1">
      <alignment horizontal="center" vertical="center" wrapText="1"/>
      <protection/>
    </xf>
    <xf numFmtId="0" fontId="2" fillId="38" borderId="16" xfId="0" applyFont="1" applyFill="1" applyBorder="1" applyAlignment="1" applyProtection="1">
      <alignment horizontal="center" vertical="center" wrapText="1"/>
      <protection/>
    </xf>
    <xf numFmtId="0" fontId="2" fillId="38" borderId="17" xfId="0" applyFont="1" applyFill="1" applyBorder="1" applyAlignment="1" applyProtection="1">
      <alignment horizontal="center" vertical="center" wrapText="1"/>
      <protection/>
    </xf>
    <xf numFmtId="0" fontId="3" fillId="41" borderId="10" xfId="0" applyFont="1" applyFill="1" applyBorder="1" applyAlignment="1" applyProtection="1">
      <alignment horizontal="justify" vertical="center" wrapText="1"/>
      <protection/>
    </xf>
    <xf numFmtId="0" fontId="2" fillId="54" borderId="19" xfId="0" applyFont="1" applyFill="1" applyBorder="1" applyAlignment="1" applyProtection="1">
      <alignment horizontal="center" vertical="center" wrapText="1"/>
      <protection/>
    </xf>
    <xf numFmtId="0" fontId="2" fillId="54" borderId="20" xfId="0" applyFont="1" applyFill="1" applyBorder="1" applyAlignment="1" applyProtection="1">
      <alignment horizontal="center" vertical="center" wrapText="1"/>
      <protection/>
    </xf>
    <xf numFmtId="0" fontId="2" fillId="54" borderId="21" xfId="0" applyFont="1" applyFill="1" applyBorder="1" applyAlignment="1" applyProtection="1">
      <alignment horizontal="center" vertical="center" wrapText="1"/>
      <protection/>
    </xf>
    <xf numFmtId="0" fontId="2" fillId="54" borderId="22" xfId="0" applyFont="1" applyFill="1" applyBorder="1" applyAlignment="1" applyProtection="1">
      <alignment horizontal="center" vertical="center" wrapText="1"/>
      <protection/>
    </xf>
    <xf numFmtId="0" fontId="2" fillId="54" borderId="23" xfId="0" applyFont="1" applyFill="1" applyBorder="1" applyAlignment="1" applyProtection="1">
      <alignment horizontal="center" vertical="center" wrapText="1"/>
      <protection/>
    </xf>
    <xf numFmtId="0" fontId="2" fillId="54" borderId="24" xfId="0" applyFont="1" applyFill="1" applyBorder="1" applyAlignment="1" applyProtection="1">
      <alignment horizontal="center" vertical="center" wrapText="1"/>
      <protection/>
    </xf>
    <xf numFmtId="0" fontId="9" fillId="37" borderId="19" xfId="0" applyFont="1" applyFill="1" applyBorder="1" applyAlignment="1" applyProtection="1">
      <alignment horizontal="center" vertical="center" wrapText="1"/>
      <protection/>
    </xf>
    <xf numFmtId="0" fontId="9" fillId="37" borderId="20" xfId="0" applyFont="1" applyFill="1" applyBorder="1" applyAlignment="1" applyProtection="1">
      <alignment horizontal="center" vertical="center" wrapText="1"/>
      <protection/>
    </xf>
    <xf numFmtId="0" fontId="9" fillId="37" borderId="21" xfId="0" applyFont="1" applyFill="1" applyBorder="1" applyAlignment="1" applyProtection="1">
      <alignment horizontal="center" vertical="center" wrapText="1"/>
      <protection/>
    </xf>
    <xf numFmtId="0" fontId="9" fillId="37" borderId="22" xfId="0" applyFont="1" applyFill="1" applyBorder="1" applyAlignment="1" applyProtection="1">
      <alignment horizontal="center" vertical="center" wrapText="1"/>
      <protection/>
    </xf>
    <xf numFmtId="0" fontId="9" fillId="37" borderId="23" xfId="0" applyFont="1" applyFill="1" applyBorder="1" applyAlignment="1" applyProtection="1">
      <alignment horizontal="center" vertical="center" wrapText="1"/>
      <protection/>
    </xf>
    <xf numFmtId="0" fontId="9" fillId="37" borderId="24" xfId="0" applyFont="1" applyFill="1" applyBorder="1" applyAlignment="1" applyProtection="1">
      <alignment horizontal="center" vertical="center" wrapText="1"/>
      <protection/>
    </xf>
    <xf numFmtId="9" fontId="13" fillId="38" borderId="16" xfId="0" applyNumberFormat="1" applyFont="1" applyFill="1" applyBorder="1" applyAlignment="1" applyProtection="1">
      <alignment horizontal="center" vertical="center" wrapText="1"/>
      <protection/>
    </xf>
    <xf numFmtId="9" fontId="13" fillId="38" borderId="17" xfId="0" applyNumberFormat="1" applyFont="1" applyFill="1" applyBorder="1" applyAlignment="1" applyProtection="1">
      <alignment horizontal="center" vertical="center" wrapText="1"/>
      <protection/>
    </xf>
    <xf numFmtId="0" fontId="13" fillId="38" borderId="16" xfId="0" applyFont="1" applyFill="1" applyBorder="1" applyAlignment="1" applyProtection="1">
      <alignment horizontal="justify" vertical="center" wrapText="1"/>
      <protection locked="0"/>
    </xf>
    <xf numFmtId="0" fontId="13" fillId="38" borderId="17" xfId="0" applyFont="1" applyFill="1" applyBorder="1" applyAlignment="1" applyProtection="1">
      <alignment horizontal="justify" vertical="center" wrapText="1"/>
      <protection locked="0"/>
    </xf>
    <xf numFmtId="0" fontId="13" fillId="38" borderId="16" xfId="0" applyFont="1" applyFill="1" applyBorder="1" applyAlignment="1" applyProtection="1">
      <alignment horizontal="justify" vertical="center" wrapText="1"/>
      <protection/>
    </xf>
    <xf numFmtId="0" fontId="13" fillId="38" borderId="17" xfId="0" applyFont="1" applyFill="1" applyBorder="1" applyAlignment="1" applyProtection="1">
      <alignment horizontal="justify" vertical="center" wrapText="1"/>
      <protection/>
    </xf>
    <xf numFmtId="0" fontId="13" fillId="40" borderId="16" xfId="0" applyFont="1" applyFill="1" applyBorder="1" applyAlignment="1" applyProtection="1">
      <alignment horizontal="center" vertical="center"/>
      <protection locked="0"/>
    </xf>
    <xf numFmtId="0" fontId="13" fillId="40" borderId="12" xfId="0" applyFont="1" applyFill="1" applyBorder="1" applyAlignment="1" applyProtection="1">
      <alignment horizontal="center" vertical="center"/>
      <protection locked="0"/>
    </xf>
    <xf numFmtId="0" fontId="13" fillId="40" borderId="17" xfId="0" applyFont="1" applyFill="1" applyBorder="1" applyAlignment="1" applyProtection="1">
      <alignment horizontal="center" vertical="center"/>
      <protection locked="0"/>
    </xf>
    <xf numFmtId="0" fontId="3" fillId="39" borderId="10" xfId="0" applyFont="1" applyFill="1" applyBorder="1" applyAlignment="1" applyProtection="1">
      <alignment horizontal="justify" vertical="center" wrapText="1"/>
      <protection/>
    </xf>
    <xf numFmtId="0" fontId="3" fillId="43" borderId="10" xfId="0" applyFont="1" applyFill="1" applyBorder="1" applyAlignment="1" applyProtection="1">
      <alignment horizontal="justify" vertical="center" wrapText="1"/>
      <protection/>
    </xf>
    <xf numFmtId="0" fontId="3" fillId="38" borderId="16" xfId="0" applyFont="1" applyFill="1" applyBorder="1" applyAlignment="1" applyProtection="1">
      <alignment horizontal="justify" vertical="center" wrapText="1"/>
      <protection/>
    </xf>
    <xf numFmtId="0" fontId="3" fillId="38" borderId="17" xfId="0" applyFont="1" applyFill="1" applyBorder="1" applyAlignment="1" applyProtection="1">
      <alignment horizontal="justify" vertical="center" wrapText="1"/>
      <protection/>
    </xf>
    <xf numFmtId="0" fontId="5" fillId="40" borderId="10" xfId="0" applyFont="1" applyFill="1" applyBorder="1" applyAlignment="1" applyProtection="1">
      <alignment horizontal="center" vertical="center" textRotation="255"/>
      <protection/>
    </xf>
    <xf numFmtId="0" fontId="3" fillId="39" borderId="16" xfId="0" applyFont="1" applyFill="1" applyBorder="1" applyAlignment="1" applyProtection="1">
      <alignment horizontal="center" vertical="center" wrapText="1"/>
      <protection/>
    </xf>
    <xf numFmtId="0" fontId="3" fillId="39" borderId="12" xfId="0" applyFont="1" applyFill="1" applyBorder="1" applyAlignment="1" applyProtection="1">
      <alignment horizontal="center" vertical="center" wrapText="1"/>
      <protection/>
    </xf>
    <xf numFmtId="0" fontId="3" fillId="39" borderId="17" xfId="0" applyFont="1" applyFill="1" applyBorder="1" applyAlignment="1" applyProtection="1">
      <alignment horizontal="center" vertical="center" wrapText="1"/>
      <protection/>
    </xf>
    <xf numFmtId="0" fontId="5" fillId="43" borderId="10" xfId="0" applyFont="1" applyFill="1" applyBorder="1" applyAlignment="1" applyProtection="1">
      <alignment horizontal="center" vertical="center" textRotation="255" wrapText="1"/>
      <protection/>
    </xf>
    <xf numFmtId="0" fontId="5" fillId="39" borderId="10" xfId="0" applyFont="1" applyFill="1" applyBorder="1" applyAlignment="1" applyProtection="1">
      <alignment horizontal="center" vertical="center" textRotation="255"/>
      <protection/>
    </xf>
    <xf numFmtId="1" fontId="2" fillId="38" borderId="16" xfId="0" applyNumberFormat="1" applyFont="1" applyFill="1" applyBorder="1" applyAlignment="1" applyProtection="1">
      <alignment horizontal="center" vertical="center" wrapText="1"/>
      <protection/>
    </xf>
    <xf numFmtId="1" fontId="2" fillId="38" borderId="17" xfId="0" applyNumberFormat="1" applyFont="1" applyFill="1" applyBorder="1" applyAlignment="1" applyProtection="1">
      <alignment horizontal="center" vertical="center" wrapText="1"/>
      <protection/>
    </xf>
    <xf numFmtId="0" fontId="3" fillId="38" borderId="12" xfId="0" applyFont="1" applyFill="1" applyBorder="1" applyAlignment="1" applyProtection="1">
      <alignment horizontal="justify" vertical="center" wrapText="1"/>
      <protection/>
    </xf>
    <xf numFmtId="9" fontId="3" fillId="38" borderId="16" xfId="0" applyNumberFormat="1" applyFont="1" applyFill="1" applyBorder="1" applyAlignment="1" applyProtection="1">
      <alignment horizontal="center" vertical="center" wrapText="1"/>
      <protection/>
    </xf>
    <xf numFmtId="9" fontId="3" fillId="38" borderId="17" xfId="0" applyNumberFormat="1" applyFont="1" applyFill="1" applyBorder="1" applyAlignment="1" applyProtection="1">
      <alignment horizontal="center" vertical="center" wrapText="1"/>
      <protection/>
    </xf>
    <xf numFmtId="0" fontId="13" fillId="52" borderId="10" xfId="0" applyFont="1" applyFill="1" applyBorder="1" applyAlignment="1" applyProtection="1">
      <alignment horizontal="center" vertical="center" wrapText="1"/>
      <protection/>
    </xf>
    <xf numFmtId="0" fontId="5" fillId="29" borderId="10" xfId="0" applyFont="1" applyFill="1" applyBorder="1" applyAlignment="1" applyProtection="1">
      <alignment horizontal="center" vertical="center" textRotation="255"/>
      <protection/>
    </xf>
    <xf numFmtId="0" fontId="5" fillId="29" borderId="16" xfId="0" applyFont="1" applyFill="1" applyBorder="1" applyAlignment="1" applyProtection="1">
      <alignment horizontal="center" vertical="center" textRotation="255"/>
      <protection/>
    </xf>
    <xf numFmtId="0" fontId="3" fillId="29" borderId="10" xfId="0" applyFont="1" applyFill="1" applyBorder="1" applyAlignment="1" applyProtection="1">
      <alignment horizontal="center" vertical="center" wrapText="1"/>
      <protection/>
    </xf>
    <xf numFmtId="0" fontId="3" fillId="3" borderId="10" xfId="0" applyFont="1" applyFill="1" applyBorder="1" applyAlignment="1" applyProtection="1">
      <alignment horizontal="center" vertical="center" wrapText="1"/>
      <protection/>
    </xf>
    <xf numFmtId="0" fontId="5" fillId="38" borderId="16" xfId="0" applyFont="1" applyFill="1" applyBorder="1" applyAlignment="1" applyProtection="1">
      <alignment horizontal="center" vertical="center" textRotation="255" wrapText="1"/>
      <protection/>
    </xf>
    <xf numFmtId="0" fontId="5" fillId="38" borderId="12" xfId="0" applyFont="1" applyFill="1" applyBorder="1" applyAlignment="1" applyProtection="1">
      <alignment horizontal="center" vertical="center" textRotation="255" wrapText="1"/>
      <protection/>
    </xf>
    <xf numFmtId="0" fontId="5" fillId="38" borderId="17" xfId="0" applyFont="1" applyFill="1" applyBorder="1" applyAlignment="1" applyProtection="1">
      <alignment horizontal="center" vertical="center" textRotation="255" wrapText="1"/>
      <protection/>
    </xf>
    <xf numFmtId="0" fontId="5" fillId="41" borderId="17" xfId="0" applyFont="1" applyFill="1" applyBorder="1" applyAlignment="1" applyProtection="1">
      <alignment horizontal="center" vertical="center" textRotation="255" wrapText="1"/>
      <protection/>
    </xf>
    <xf numFmtId="0" fontId="5" fillId="41" borderId="10" xfId="0" applyFont="1" applyFill="1" applyBorder="1" applyAlignment="1" applyProtection="1">
      <alignment horizontal="center" vertical="center" textRotation="255" wrapText="1"/>
      <protection/>
    </xf>
    <xf numFmtId="0" fontId="5" fillId="55" borderId="10" xfId="0" applyFont="1" applyFill="1" applyBorder="1" applyAlignment="1" applyProtection="1">
      <alignment horizontal="center" vertical="center" textRotation="255"/>
      <protection/>
    </xf>
    <xf numFmtId="0" fontId="13" fillId="52" borderId="10" xfId="0" applyFont="1" applyFill="1" applyBorder="1" applyAlignment="1" applyProtection="1">
      <alignment horizontal="justify" vertical="center" wrapText="1"/>
      <protection/>
    </xf>
    <xf numFmtId="0" fontId="3" fillId="29" borderId="10" xfId="0" applyFont="1" applyFill="1" applyBorder="1" applyAlignment="1" applyProtection="1">
      <alignment horizontal="justify" vertical="center" wrapText="1"/>
      <protection/>
    </xf>
    <xf numFmtId="0" fontId="4" fillId="0" borderId="25"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justify" vertical="center" wrapText="1"/>
      <protection/>
    </xf>
    <xf numFmtId="0" fontId="4" fillId="0" borderId="10" xfId="0" applyFont="1" applyFill="1" applyBorder="1" applyAlignment="1" applyProtection="1">
      <alignment horizontal="center" vertical="center" wrapText="1"/>
      <protection/>
    </xf>
    <xf numFmtId="0" fontId="2" fillId="38" borderId="10" xfId="0" applyFont="1" applyFill="1" applyBorder="1" applyAlignment="1" applyProtection="1">
      <alignment horizontal="center" vertical="center" wrapText="1"/>
      <protection/>
    </xf>
    <xf numFmtId="0" fontId="2" fillId="54" borderId="10" xfId="0" applyFont="1" applyFill="1" applyBorder="1" applyAlignment="1" applyProtection="1">
      <alignment horizontal="center" vertical="center" textRotation="91" wrapText="1"/>
      <protection/>
    </xf>
    <xf numFmtId="0" fontId="8" fillId="0" borderId="26" xfId="0" applyFont="1" applyBorder="1" applyAlignment="1" applyProtection="1">
      <alignment horizontal="center"/>
      <protection/>
    </xf>
    <xf numFmtId="0" fontId="8" fillId="0" borderId="0" xfId="0" applyFont="1" applyBorder="1" applyAlignment="1" applyProtection="1">
      <alignment horizontal="center"/>
      <protection/>
    </xf>
    <xf numFmtId="0" fontId="2" fillId="40" borderId="16" xfId="0" applyFont="1" applyFill="1" applyBorder="1" applyAlignment="1" applyProtection="1">
      <alignment horizontal="center" vertical="center" wrapText="1"/>
      <protection/>
    </xf>
    <xf numFmtId="0" fontId="2" fillId="40" borderId="12" xfId="0" applyFont="1" applyFill="1" applyBorder="1" applyAlignment="1" applyProtection="1">
      <alignment horizontal="center" vertical="center" wrapText="1"/>
      <protection/>
    </xf>
    <xf numFmtId="0" fontId="2" fillId="40" borderId="17" xfId="0"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4" fillId="0" borderId="26"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4" fillId="0" borderId="27"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49" fontId="3" fillId="45" borderId="16" xfId="0" applyNumberFormat="1" applyFont="1" applyFill="1" applyBorder="1" applyAlignment="1" applyProtection="1">
      <alignment horizontal="center" vertical="center" wrapText="1"/>
      <protection/>
    </xf>
    <xf numFmtId="49" fontId="3" fillId="45" borderId="12" xfId="0" applyNumberFormat="1" applyFont="1" applyFill="1" applyBorder="1" applyAlignment="1" applyProtection="1">
      <alignment horizontal="center" vertical="center" wrapText="1"/>
      <protection/>
    </xf>
    <xf numFmtId="49" fontId="3" fillId="45" borderId="17" xfId="0" applyNumberFormat="1" applyFont="1" applyFill="1" applyBorder="1" applyAlignment="1" applyProtection="1">
      <alignment horizontal="center" vertical="center" wrapText="1"/>
      <protection/>
    </xf>
    <xf numFmtId="0" fontId="7" fillId="0" borderId="26" xfId="0" applyFont="1" applyBorder="1" applyAlignment="1" applyProtection="1">
      <alignment horizontal="center"/>
      <protection/>
    </xf>
    <xf numFmtId="0" fontId="7" fillId="0" borderId="0" xfId="0" applyFont="1" applyBorder="1" applyAlignment="1" applyProtection="1">
      <alignment horizontal="center"/>
      <protection/>
    </xf>
    <xf numFmtId="1" fontId="2" fillId="38" borderId="10" xfId="0" applyNumberFormat="1" applyFont="1" applyFill="1" applyBorder="1" applyAlignment="1" applyProtection="1">
      <alignment horizontal="center" vertical="center" wrapText="1"/>
      <protection/>
    </xf>
    <xf numFmtId="0" fontId="2" fillId="38" borderId="10" xfId="0" applyFont="1" applyFill="1" applyBorder="1" applyAlignment="1" applyProtection="1">
      <alignment horizontal="center" vertical="center" textRotation="255" wrapText="1"/>
      <protection/>
    </xf>
    <xf numFmtId="0" fontId="13" fillId="46" borderId="10" xfId="0" applyFont="1" applyFill="1" applyBorder="1" applyAlignment="1" applyProtection="1">
      <alignment horizontal="center" vertical="center" wrapText="1"/>
      <protection/>
    </xf>
    <xf numFmtId="0" fontId="3" fillId="45" borderId="16" xfId="0" applyFont="1" applyFill="1" applyBorder="1" applyAlignment="1" applyProtection="1">
      <alignment horizontal="center" vertical="center" wrapText="1"/>
      <protection/>
    </xf>
    <xf numFmtId="0" fontId="3" fillId="45" borderId="12" xfId="0" applyFont="1" applyFill="1" applyBorder="1" applyAlignment="1" applyProtection="1">
      <alignment horizontal="center" vertical="center" wrapText="1"/>
      <protection/>
    </xf>
    <xf numFmtId="0" fontId="3" fillId="45" borderId="17" xfId="0" applyFont="1" applyFill="1" applyBorder="1" applyAlignment="1" applyProtection="1">
      <alignment horizontal="center" vertical="center" wrapText="1"/>
      <protection/>
    </xf>
    <xf numFmtId="0" fontId="2" fillId="45" borderId="16" xfId="0" applyFont="1" applyFill="1" applyBorder="1" applyAlignment="1" applyProtection="1">
      <alignment horizontal="center" vertical="center" wrapText="1"/>
      <protection/>
    </xf>
    <xf numFmtId="0" fontId="2" fillId="45" borderId="12" xfId="0" applyFont="1" applyFill="1" applyBorder="1" applyAlignment="1" applyProtection="1">
      <alignment horizontal="center" vertical="center" wrapText="1"/>
      <protection/>
    </xf>
    <xf numFmtId="0" fontId="2" fillId="45" borderId="17" xfId="0" applyFont="1" applyFill="1" applyBorder="1" applyAlignment="1" applyProtection="1">
      <alignment horizontal="center" vertical="center" wrapText="1"/>
      <protection/>
    </xf>
    <xf numFmtId="1" fontId="2" fillId="46" borderId="16" xfId="0" applyNumberFormat="1" applyFont="1" applyFill="1" applyBorder="1" applyAlignment="1" applyProtection="1">
      <alignment horizontal="center" vertical="center" wrapText="1"/>
      <protection/>
    </xf>
    <xf numFmtId="1" fontId="2" fillId="46" borderId="12" xfId="0" applyNumberFormat="1" applyFont="1" applyFill="1" applyBorder="1" applyAlignment="1" applyProtection="1">
      <alignment horizontal="center" vertical="center" wrapText="1"/>
      <protection/>
    </xf>
    <xf numFmtId="1" fontId="2" fillId="46" borderId="17" xfId="0" applyNumberFormat="1" applyFont="1" applyFill="1" applyBorder="1" applyAlignment="1" applyProtection="1">
      <alignment horizontal="center" vertical="center" wrapText="1"/>
      <protection/>
    </xf>
    <xf numFmtId="0" fontId="13" fillId="40" borderId="16" xfId="0" applyNumberFormat="1" applyFont="1" applyFill="1" applyBorder="1" applyAlignment="1" applyProtection="1">
      <alignment horizontal="center" vertical="center" wrapText="1"/>
      <protection/>
    </xf>
    <xf numFmtId="0" fontId="13" fillId="40" borderId="12" xfId="0" applyNumberFormat="1" applyFont="1" applyFill="1" applyBorder="1" applyAlignment="1" applyProtection="1">
      <alignment horizontal="center" vertical="center" wrapText="1"/>
      <protection/>
    </xf>
    <xf numFmtId="0" fontId="13" fillId="40" borderId="17" xfId="0" applyNumberFormat="1" applyFont="1" applyFill="1" applyBorder="1" applyAlignment="1" applyProtection="1">
      <alignment horizontal="center" vertical="center" wrapText="1"/>
      <protection/>
    </xf>
    <xf numFmtId="0" fontId="3" fillId="40" borderId="16" xfId="0" applyFont="1" applyFill="1" applyBorder="1" applyAlignment="1" applyProtection="1">
      <alignment horizontal="center" vertical="center" wrapText="1"/>
      <protection/>
    </xf>
    <xf numFmtId="0" fontId="3" fillId="40" borderId="12" xfId="0" applyFont="1" applyFill="1" applyBorder="1" applyAlignment="1" applyProtection="1">
      <alignment horizontal="center" vertical="center" wrapText="1"/>
      <protection/>
    </xf>
    <xf numFmtId="0" fontId="3" fillId="40" borderId="17" xfId="0" applyFont="1" applyFill="1" applyBorder="1" applyAlignment="1" applyProtection="1">
      <alignment horizontal="center" vertical="center" wrapText="1"/>
      <protection/>
    </xf>
    <xf numFmtId="1" fontId="2" fillId="44" borderId="16" xfId="0" applyNumberFormat="1" applyFont="1" applyFill="1" applyBorder="1" applyAlignment="1" applyProtection="1">
      <alignment horizontal="center" vertical="center" wrapText="1"/>
      <protection/>
    </xf>
    <xf numFmtId="1" fontId="2" fillId="44" borderId="12" xfId="0" applyNumberFormat="1" applyFont="1" applyFill="1" applyBorder="1" applyAlignment="1" applyProtection="1">
      <alignment horizontal="center" vertical="center" wrapText="1"/>
      <protection/>
    </xf>
    <xf numFmtId="1" fontId="2" fillId="44" borderId="17" xfId="0" applyNumberFormat="1" applyFont="1" applyFill="1" applyBorder="1" applyAlignment="1" applyProtection="1">
      <alignment horizontal="center" vertical="center" wrapText="1"/>
      <protection/>
    </xf>
    <xf numFmtId="0" fontId="3" fillId="29" borderId="16" xfId="0" applyFont="1" applyFill="1" applyBorder="1" applyAlignment="1" applyProtection="1">
      <alignment horizontal="center" vertical="center" wrapText="1"/>
      <protection/>
    </xf>
    <xf numFmtId="0" fontId="5" fillId="45" borderId="16" xfId="0" applyFont="1" applyFill="1" applyBorder="1" applyAlignment="1" applyProtection="1">
      <alignment horizontal="center" vertical="center" textRotation="255" wrapText="1"/>
      <protection/>
    </xf>
    <xf numFmtId="0" fontId="5" fillId="45" borderId="12" xfId="0" applyFont="1" applyFill="1" applyBorder="1" applyAlignment="1" applyProtection="1">
      <alignment horizontal="center" vertical="center" textRotation="255" wrapText="1"/>
      <protection/>
    </xf>
    <xf numFmtId="0" fontId="5" fillId="45" borderId="17" xfId="0" applyFont="1" applyFill="1" applyBorder="1" applyAlignment="1" applyProtection="1">
      <alignment horizontal="center" vertical="center" textRotation="255" wrapText="1"/>
      <protection/>
    </xf>
    <xf numFmtId="0" fontId="13" fillId="45" borderId="16" xfId="0" applyNumberFormat="1" applyFont="1" applyFill="1" applyBorder="1" applyAlignment="1" applyProtection="1">
      <alignment horizontal="center" vertical="center" wrapText="1"/>
      <protection/>
    </xf>
    <xf numFmtId="0" fontId="13" fillId="45" borderId="17" xfId="0" applyNumberFormat="1" applyFont="1" applyFill="1" applyBorder="1" applyAlignment="1" applyProtection="1">
      <alignment horizontal="center" vertical="center" wrapText="1"/>
      <protection/>
    </xf>
    <xf numFmtId="0" fontId="13" fillId="45" borderId="12" xfId="0" applyNumberFormat="1" applyFont="1" applyFill="1" applyBorder="1" applyAlignment="1" applyProtection="1">
      <alignment horizontal="center" vertical="center" wrapText="1"/>
      <protection/>
    </xf>
    <xf numFmtId="0" fontId="13" fillId="45" borderId="16" xfId="0" applyFont="1" applyFill="1" applyBorder="1" applyAlignment="1" applyProtection="1">
      <alignment horizontal="center" vertical="center" wrapText="1"/>
      <protection/>
    </xf>
    <xf numFmtId="0" fontId="13" fillId="45" borderId="12" xfId="0" applyFont="1" applyFill="1" applyBorder="1" applyAlignment="1" applyProtection="1">
      <alignment horizontal="center" vertical="center" wrapText="1"/>
      <protection/>
    </xf>
    <xf numFmtId="0" fontId="13" fillId="45" borderId="17" xfId="0" applyFont="1" applyFill="1" applyBorder="1" applyAlignment="1" applyProtection="1">
      <alignment horizontal="center" vertical="center" wrapText="1"/>
      <protection/>
    </xf>
    <xf numFmtId="0" fontId="13" fillId="47" borderId="10" xfId="0" applyNumberFormat="1" applyFont="1" applyFill="1" applyBorder="1" applyAlignment="1" applyProtection="1">
      <alignment horizontal="center" vertical="center" wrapText="1"/>
      <protection/>
    </xf>
    <xf numFmtId="9" fontId="3" fillId="45" borderId="16" xfId="0" applyNumberFormat="1" applyFont="1" applyFill="1" applyBorder="1" applyAlignment="1" applyProtection="1">
      <alignment horizontal="center" vertical="center" wrapText="1"/>
      <protection/>
    </xf>
    <xf numFmtId="9" fontId="3" fillId="45" borderId="12" xfId="0" applyNumberFormat="1" applyFont="1" applyFill="1" applyBorder="1" applyAlignment="1" applyProtection="1">
      <alignment horizontal="center" vertical="center" wrapText="1"/>
      <protection/>
    </xf>
    <xf numFmtId="9" fontId="3" fillId="45" borderId="17" xfId="0" applyNumberFormat="1" applyFont="1" applyFill="1" applyBorder="1" applyAlignment="1" applyProtection="1">
      <alignment horizontal="center" vertical="center" wrapText="1"/>
      <protection/>
    </xf>
    <xf numFmtId="9" fontId="13" fillId="45" borderId="16" xfId="0" applyNumberFormat="1" applyFont="1" applyFill="1" applyBorder="1" applyAlignment="1" applyProtection="1">
      <alignment horizontal="center" vertical="center" wrapText="1"/>
      <protection/>
    </xf>
    <xf numFmtId="9" fontId="13" fillId="45" borderId="12" xfId="0" applyNumberFormat="1" applyFont="1" applyFill="1" applyBorder="1" applyAlignment="1" applyProtection="1">
      <alignment horizontal="center" vertical="center" wrapText="1"/>
      <protection/>
    </xf>
    <xf numFmtId="9" fontId="13" fillId="45" borderId="17" xfId="0" applyNumberFormat="1" applyFont="1" applyFill="1" applyBorder="1" applyAlignment="1" applyProtection="1">
      <alignment horizontal="center" vertical="center" wrapText="1"/>
      <protection/>
    </xf>
    <xf numFmtId="0" fontId="13" fillId="45" borderId="16" xfId="0" applyFont="1" applyFill="1" applyBorder="1" applyAlignment="1" applyProtection="1">
      <alignment horizontal="center" vertical="center"/>
      <protection locked="0"/>
    </xf>
    <xf numFmtId="0" fontId="13" fillId="45" borderId="12" xfId="0" applyFont="1" applyFill="1" applyBorder="1" applyAlignment="1" applyProtection="1">
      <alignment horizontal="center" vertical="center"/>
      <protection locked="0"/>
    </xf>
    <xf numFmtId="0" fontId="13" fillId="45" borderId="17" xfId="0" applyFont="1" applyFill="1" applyBorder="1" applyAlignment="1" applyProtection="1">
      <alignment horizontal="center" vertical="center"/>
      <protection locked="0"/>
    </xf>
    <xf numFmtId="0" fontId="13" fillId="45" borderId="16" xfId="0" applyFont="1" applyFill="1" applyBorder="1" applyAlignment="1" applyProtection="1">
      <alignment horizontal="justify" vertical="center" wrapText="1"/>
      <protection locked="0"/>
    </xf>
    <xf numFmtId="0" fontId="13" fillId="45" borderId="12" xfId="0" applyFont="1" applyFill="1" applyBorder="1" applyAlignment="1" applyProtection="1">
      <alignment horizontal="justify" vertical="center" wrapText="1"/>
      <protection locked="0"/>
    </xf>
    <xf numFmtId="0" fontId="13" fillId="45" borderId="17" xfId="0" applyFont="1" applyFill="1" applyBorder="1" applyAlignment="1" applyProtection="1">
      <alignment horizontal="justify" vertical="center" wrapText="1"/>
      <protection locked="0"/>
    </xf>
    <xf numFmtId="0" fontId="21" fillId="45" borderId="16" xfId="0" applyFont="1" applyFill="1" applyBorder="1" applyAlignment="1" applyProtection="1">
      <alignment horizontal="justify" vertical="center" wrapText="1"/>
      <protection locked="0"/>
    </xf>
    <xf numFmtId="0" fontId="21" fillId="45" borderId="12" xfId="0" applyFont="1" applyFill="1" applyBorder="1" applyAlignment="1" applyProtection="1">
      <alignment horizontal="justify" vertical="center" wrapText="1"/>
      <protection locked="0"/>
    </xf>
    <xf numFmtId="0" fontId="21" fillId="45" borderId="17" xfId="0" applyFont="1" applyFill="1" applyBorder="1" applyAlignment="1" applyProtection="1">
      <alignment horizontal="justify" vertical="center" wrapText="1"/>
      <protection locked="0"/>
    </xf>
    <xf numFmtId="0" fontId="13" fillId="45" borderId="28" xfId="0" applyFont="1" applyFill="1" applyBorder="1" applyAlignment="1" applyProtection="1">
      <alignment horizontal="center" vertical="center"/>
      <protection locked="0"/>
    </xf>
    <xf numFmtId="0" fontId="20" fillId="45" borderId="28" xfId="0" applyFont="1" applyFill="1" applyBorder="1" applyAlignment="1" applyProtection="1">
      <alignment horizontal="justify" vertical="center" wrapText="1"/>
      <protection locked="0"/>
    </xf>
    <xf numFmtId="0" fontId="20" fillId="45" borderId="12" xfId="0" applyFont="1" applyFill="1" applyBorder="1" applyAlignment="1" applyProtection="1">
      <alignment horizontal="justify" vertical="center" wrapText="1"/>
      <protection locked="0"/>
    </xf>
    <xf numFmtId="0" fontId="20" fillId="45" borderId="17" xfId="0" applyFont="1" applyFill="1" applyBorder="1" applyAlignment="1" applyProtection="1">
      <alignment horizontal="justify" vertical="center" wrapText="1"/>
      <protection locked="0"/>
    </xf>
    <xf numFmtId="0" fontId="3" fillId="45" borderId="28" xfId="0" applyFont="1" applyFill="1" applyBorder="1" applyAlignment="1" applyProtection="1">
      <alignment horizontal="center" vertical="center" wrapText="1"/>
      <protection/>
    </xf>
    <xf numFmtId="9" fontId="13" fillId="45" borderId="28" xfId="0" applyNumberFormat="1" applyFont="1" applyFill="1" applyBorder="1" applyAlignment="1" applyProtection="1">
      <alignment horizontal="center" vertical="center" wrapText="1"/>
      <protection/>
    </xf>
    <xf numFmtId="0" fontId="20" fillId="45" borderId="16" xfId="0" applyFont="1" applyFill="1" applyBorder="1" applyAlignment="1" applyProtection="1">
      <alignment horizontal="justify" vertical="center" wrapText="1"/>
      <protection locked="0"/>
    </xf>
    <xf numFmtId="0" fontId="3" fillId="45" borderId="16" xfId="0" applyNumberFormat="1" applyFont="1" applyFill="1" applyBorder="1" applyAlignment="1" applyProtection="1">
      <alignment horizontal="center" vertical="center" wrapText="1"/>
      <protection/>
    </xf>
    <xf numFmtId="0" fontId="3" fillId="45" borderId="12" xfId="0" applyNumberFormat="1" applyFont="1" applyFill="1" applyBorder="1" applyAlignment="1" applyProtection="1">
      <alignment horizontal="center" vertical="center" wrapText="1"/>
      <protection/>
    </xf>
    <xf numFmtId="0" fontId="3" fillId="45" borderId="17" xfId="0" applyNumberFormat="1" applyFont="1" applyFill="1" applyBorder="1" applyAlignment="1" applyProtection="1">
      <alignment horizontal="center" vertical="center" wrapText="1"/>
      <protection/>
    </xf>
    <xf numFmtId="0" fontId="5" fillId="46" borderId="10" xfId="0" applyFont="1" applyFill="1" applyBorder="1" applyAlignment="1" applyProtection="1">
      <alignment horizontal="center" vertical="center" textRotation="255" wrapText="1"/>
      <protection/>
    </xf>
    <xf numFmtId="0" fontId="3" fillId="47" borderId="10" xfId="0" applyFont="1" applyFill="1" applyBorder="1" applyAlignment="1" applyProtection="1">
      <alignment horizontal="center" vertical="center" wrapText="1"/>
      <protection/>
    </xf>
    <xf numFmtId="0" fontId="3" fillId="47" borderId="16" xfId="0" applyFont="1" applyFill="1" applyBorder="1" applyAlignment="1" applyProtection="1">
      <alignment horizontal="center" vertical="center" wrapText="1"/>
      <protection/>
    </xf>
    <xf numFmtId="0" fontId="3" fillId="47" borderId="12" xfId="0" applyFont="1" applyFill="1" applyBorder="1" applyAlignment="1" applyProtection="1">
      <alignment horizontal="center" vertical="center" wrapText="1"/>
      <protection/>
    </xf>
    <xf numFmtId="0" fontId="3" fillId="47" borderId="17" xfId="0" applyFont="1" applyFill="1" applyBorder="1" applyAlignment="1" applyProtection="1">
      <alignment horizontal="center" vertical="center" wrapText="1"/>
      <protection/>
    </xf>
    <xf numFmtId="0" fontId="2" fillId="47" borderId="16" xfId="0" applyFont="1" applyFill="1" applyBorder="1" applyAlignment="1" applyProtection="1">
      <alignment horizontal="center" vertical="center" wrapText="1"/>
      <protection/>
    </xf>
    <xf numFmtId="0" fontId="2" fillId="47" borderId="12" xfId="0" applyFont="1" applyFill="1" applyBorder="1" applyAlignment="1" applyProtection="1">
      <alignment horizontal="center" vertical="center" wrapText="1"/>
      <protection/>
    </xf>
    <xf numFmtId="0" fontId="2" fillId="47" borderId="17" xfId="0" applyFont="1" applyFill="1" applyBorder="1" applyAlignment="1" applyProtection="1">
      <alignment horizontal="center" vertical="center" wrapText="1"/>
      <protection/>
    </xf>
    <xf numFmtId="9" fontId="3" fillId="47" borderId="16" xfId="0" applyNumberFormat="1" applyFont="1" applyFill="1" applyBorder="1" applyAlignment="1" applyProtection="1">
      <alignment horizontal="center" vertical="center" wrapText="1"/>
      <protection/>
    </xf>
    <xf numFmtId="9" fontId="3" fillId="47" borderId="12" xfId="0" applyNumberFormat="1" applyFont="1" applyFill="1" applyBorder="1" applyAlignment="1" applyProtection="1">
      <alignment horizontal="center" vertical="center" wrapText="1"/>
      <protection/>
    </xf>
    <xf numFmtId="9" fontId="3" fillId="47" borderId="17" xfId="0" applyNumberFormat="1" applyFont="1" applyFill="1" applyBorder="1" applyAlignment="1" applyProtection="1">
      <alignment horizontal="center" vertical="center" wrapText="1"/>
      <protection/>
    </xf>
    <xf numFmtId="0" fontId="13" fillId="47" borderId="16" xfId="0" applyFont="1" applyFill="1" applyBorder="1" applyAlignment="1" applyProtection="1">
      <alignment horizontal="center" vertical="center"/>
      <protection locked="0"/>
    </xf>
    <xf numFmtId="0" fontId="13" fillId="47" borderId="12" xfId="0" applyFont="1" applyFill="1" applyBorder="1" applyAlignment="1" applyProtection="1">
      <alignment horizontal="center" vertical="center"/>
      <protection locked="0"/>
    </xf>
    <xf numFmtId="0" fontId="13" fillId="47" borderId="17" xfId="0" applyFont="1" applyFill="1" applyBorder="1" applyAlignment="1" applyProtection="1">
      <alignment horizontal="center" vertical="center"/>
      <protection locked="0"/>
    </xf>
    <xf numFmtId="9" fontId="13" fillId="47" borderId="16" xfId="0" applyNumberFormat="1" applyFont="1" applyFill="1" applyBorder="1" applyAlignment="1" applyProtection="1">
      <alignment horizontal="center" vertical="center" wrapText="1"/>
      <protection/>
    </xf>
    <xf numFmtId="9" fontId="13" fillId="47" borderId="12" xfId="0" applyNumberFormat="1" applyFont="1" applyFill="1" applyBorder="1" applyAlignment="1" applyProtection="1">
      <alignment horizontal="center" vertical="center" wrapText="1"/>
      <protection/>
    </xf>
    <xf numFmtId="9" fontId="13" fillId="47" borderId="17" xfId="0" applyNumberFormat="1" applyFont="1" applyFill="1" applyBorder="1" applyAlignment="1" applyProtection="1">
      <alignment horizontal="center" vertical="center" wrapText="1"/>
      <protection/>
    </xf>
    <xf numFmtId="0" fontId="13" fillId="47" borderId="16" xfId="0" applyFont="1" applyFill="1" applyBorder="1" applyAlignment="1" applyProtection="1">
      <alignment horizontal="justify" vertical="center" wrapText="1"/>
      <protection locked="0"/>
    </xf>
    <xf numFmtId="0" fontId="13" fillId="47" borderId="12" xfId="0" applyFont="1" applyFill="1" applyBorder="1" applyAlignment="1" applyProtection="1">
      <alignment horizontal="justify" vertical="center" wrapText="1"/>
      <protection locked="0"/>
    </xf>
    <xf numFmtId="0" fontId="13" fillId="47" borderId="17" xfId="0" applyFont="1" applyFill="1" applyBorder="1" applyAlignment="1" applyProtection="1">
      <alignment horizontal="justify" vertical="center" wrapText="1"/>
      <protection locked="0"/>
    </xf>
    <xf numFmtId="0" fontId="13" fillId="47" borderId="29" xfId="0" applyFont="1" applyFill="1" applyBorder="1" applyAlignment="1" applyProtection="1">
      <alignment horizontal="justify" vertical="center" wrapText="1"/>
      <protection locked="0"/>
    </xf>
    <xf numFmtId="0" fontId="13" fillId="47" borderId="30" xfId="0" applyFont="1" applyFill="1" applyBorder="1" applyAlignment="1" applyProtection="1">
      <alignment horizontal="justify" vertical="center" wrapText="1"/>
      <protection locked="0"/>
    </xf>
    <xf numFmtId="0" fontId="20" fillId="40" borderId="16" xfId="0" applyFont="1" applyFill="1" applyBorder="1" applyAlignment="1" applyProtection="1">
      <alignment horizontal="justify" vertical="center" wrapText="1"/>
      <protection locked="0"/>
    </xf>
    <xf numFmtId="0" fontId="20" fillId="40" borderId="12" xfId="0" applyFont="1" applyFill="1" applyBorder="1" applyAlignment="1" applyProtection="1">
      <alignment horizontal="justify" vertical="center" wrapText="1"/>
      <protection locked="0"/>
    </xf>
    <xf numFmtId="0" fontId="20" fillId="40" borderId="17" xfId="0" applyFont="1" applyFill="1" applyBorder="1" applyAlignment="1" applyProtection="1">
      <alignment horizontal="justify" vertical="center" wrapText="1"/>
      <protection locked="0"/>
    </xf>
    <xf numFmtId="9" fontId="13" fillId="40" borderId="16" xfId="0" applyNumberFormat="1" applyFont="1" applyFill="1" applyBorder="1" applyAlignment="1" applyProtection="1">
      <alignment horizontal="center" vertical="center" wrapText="1"/>
      <protection/>
    </xf>
    <xf numFmtId="9" fontId="13" fillId="40" borderId="12" xfId="0" applyNumberFormat="1" applyFont="1" applyFill="1" applyBorder="1" applyAlignment="1" applyProtection="1">
      <alignment horizontal="center" vertical="center" wrapText="1"/>
      <protection/>
    </xf>
    <xf numFmtId="9" fontId="13" fillId="40" borderId="17" xfId="0" applyNumberFormat="1" applyFont="1" applyFill="1" applyBorder="1" applyAlignment="1" applyProtection="1">
      <alignment horizontal="center" vertical="center" wrapText="1"/>
      <protection/>
    </xf>
    <xf numFmtId="9" fontId="3" fillId="40" borderId="16" xfId="0" applyNumberFormat="1" applyFont="1" applyFill="1" applyBorder="1" applyAlignment="1" applyProtection="1">
      <alignment horizontal="center" vertical="center" wrapText="1"/>
      <protection/>
    </xf>
    <xf numFmtId="9" fontId="3" fillId="40" borderId="12" xfId="0" applyNumberFormat="1" applyFont="1" applyFill="1" applyBorder="1" applyAlignment="1" applyProtection="1">
      <alignment horizontal="center" vertical="center" wrapText="1"/>
      <protection/>
    </xf>
    <xf numFmtId="9" fontId="3" fillId="40" borderId="17" xfId="0" applyNumberFormat="1" applyFont="1" applyFill="1" applyBorder="1" applyAlignment="1" applyProtection="1">
      <alignment horizontal="center" vertical="center" wrapText="1"/>
      <protection/>
    </xf>
    <xf numFmtId="0" fontId="5" fillId="40" borderId="16" xfId="0" applyFont="1" applyFill="1" applyBorder="1" applyAlignment="1" applyProtection="1">
      <alignment horizontal="center" vertical="center" textRotation="255" wrapText="1"/>
      <protection/>
    </xf>
    <xf numFmtId="0" fontId="5" fillId="40" borderId="12" xfId="0" applyFont="1" applyFill="1" applyBorder="1" applyAlignment="1" applyProtection="1">
      <alignment horizontal="center" vertical="center" textRotation="255" wrapText="1"/>
      <protection/>
    </xf>
    <xf numFmtId="0" fontId="5" fillId="40" borderId="17" xfId="0" applyFont="1" applyFill="1" applyBorder="1" applyAlignment="1" applyProtection="1">
      <alignment horizontal="center" vertical="center" textRotation="255" wrapText="1"/>
      <protection/>
    </xf>
    <xf numFmtId="0" fontId="3" fillId="49" borderId="16" xfId="0" applyFont="1" applyFill="1" applyBorder="1" applyAlignment="1" applyProtection="1">
      <alignment horizontal="center" vertical="center" wrapText="1"/>
      <protection/>
    </xf>
    <xf numFmtId="0" fontId="3" fillId="49" borderId="17" xfId="0" applyFont="1" applyFill="1" applyBorder="1" applyAlignment="1" applyProtection="1">
      <alignment horizontal="center" vertical="center" wrapText="1"/>
      <protection/>
    </xf>
    <xf numFmtId="9" fontId="3" fillId="49" borderId="16" xfId="0" applyNumberFormat="1" applyFont="1" applyFill="1" applyBorder="1" applyAlignment="1" applyProtection="1">
      <alignment horizontal="center" vertical="center" wrapText="1"/>
      <protection/>
    </xf>
    <xf numFmtId="9" fontId="3" fillId="49" borderId="17" xfId="0" applyNumberFormat="1" applyFont="1" applyFill="1" applyBorder="1" applyAlignment="1" applyProtection="1">
      <alignment horizontal="center" vertical="center" wrapText="1"/>
      <protection/>
    </xf>
    <xf numFmtId="0" fontId="3" fillId="3" borderId="16" xfId="0" applyFont="1" applyFill="1" applyBorder="1" applyAlignment="1" applyProtection="1">
      <alignment horizontal="center" vertical="center" wrapText="1"/>
      <protection/>
    </xf>
    <xf numFmtId="0" fontId="3" fillId="3" borderId="17" xfId="0" applyFont="1" applyFill="1" applyBorder="1" applyAlignment="1" applyProtection="1">
      <alignment horizontal="center" vertical="center" wrapText="1"/>
      <protection/>
    </xf>
    <xf numFmtId="0" fontId="5" fillId="48" borderId="10" xfId="0" applyFont="1" applyFill="1" applyBorder="1" applyAlignment="1" applyProtection="1">
      <alignment horizontal="center" vertical="center" textRotation="255"/>
      <protection/>
    </xf>
    <xf numFmtId="0" fontId="3" fillId="48" borderId="10" xfId="0" applyFont="1" applyFill="1" applyBorder="1" applyAlignment="1" applyProtection="1">
      <alignment horizontal="center" vertical="center" wrapText="1"/>
      <protection/>
    </xf>
    <xf numFmtId="0" fontId="3" fillId="48" borderId="10" xfId="0" applyFont="1" applyFill="1" applyBorder="1" applyAlignment="1" applyProtection="1">
      <alignment horizontal="justify" vertical="center" wrapText="1"/>
      <protection/>
    </xf>
    <xf numFmtId="0" fontId="2" fillId="49" borderId="16" xfId="0" applyFont="1" applyFill="1" applyBorder="1" applyAlignment="1" applyProtection="1">
      <alignment horizontal="center" vertical="center" wrapText="1"/>
      <protection/>
    </xf>
    <xf numFmtId="0" fontId="2" fillId="49" borderId="17" xfId="0" applyFont="1" applyFill="1" applyBorder="1" applyAlignment="1" applyProtection="1">
      <alignment horizontal="center" vertical="center" wrapText="1"/>
      <protection/>
    </xf>
    <xf numFmtId="0" fontId="5" fillId="49" borderId="10" xfId="0" applyFont="1" applyFill="1" applyBorder="1" applyAlignment="1" applyProtection="1">
      <alignment vertical="center" textRotation="255" wrapText="1"/>
      <protection/>
    </xf>
    <xf numFmtId="0" fontId="7" fillId="49" borderId="10" xfId="0" applyFont="1" applyFill="1" applyBorder="1" applyAlignment="1" applyProtection="1">
      <alignment horizontal="justify" vertical="center" wrapText="1"/>
      <protection/>
    </xf>
    <xf numFmtId="0" fontId="3" fillId="49" borderId="10" xfId="0" applyFont="1" applyFill="1" applyBorder="1" applyAlignment="1" applyProtection="1">
      <alignment horizontal="center" vertical="center" wrapText="1"/>
      <protection/>
    </xf>
    <xf numFmtId="10" fontId="13" fillId="49" borderId="16" xfId="0" applyNumberFormat="1" applyFont="1" applyFill="1" applyBorder="1" applyAlignment="1" applyProtection="1">
      <alignment horizontal="center" vertical="center" wrapText="1"/>
      <protection/>
    </xf>
    <xf numFmtId="10" fontId="13" fillId="49" borderId="17" xfId="0" applyNumberFormat="1" applyFont="1" applyFill="1" applyBorder="1" applyAlignment="1" applyProtection="1">
      <alignment horizontal="center" vertical="center" wrapText="1"/>
      <protection/>
    </xf>
    <xf numFmtId="0" fontId="13" fillId="49" borderId="16" xfId="0" applyFont="1" applyFill="1" applyBorder="1" applyAlignment="1" applyProtection="1">
      <alignment horizontal="justify" vertical="center" wrapText="1"/>
      <protection locked="0"/>
    </xf>
    <xf numFmtId="0" fontId="13" fillId="49" borderId="17" xfId="0" applyFont="1" applyFill="1" applyBorder="1" applyAlignment="1" applyProtection="1">
      <alignment horizontal="justify" vertical="center" wrapText="1"/>
      <protection locked="0"/>
    </xf>
    <xf numFmtId="0" fontId="13" fillId="49" borderId="16" xfId="0" applyFont="1" applyFill="1" applyBorder="1" applyAlignment="1" applyProtection="1">
      <alignment horizontal="center" vertical="center"/>
      <protection locked="0"/>
    </xf>
    <xf numFmtId="0" fontId="13" fillId="49" borderId="17" xfId="0" applyFont="1" applyFill="1" applyBorder="1" applyAlignment="1" applyProtection="1">
      <alignment horizontal="center" vertical="center"/>
      <protection locked="0"/>
    </xf>
    <xf numFmtId="0" fontId="3" fillId="49" borderId="10" xfId="0" applyFont="1" applyFill="1" applyBorder="1" applyAlignment="1" applyProtection="1">
      <alignment horizontal="justify" vertical="center" wrapText="1"/>
      <protection/>
    </xf>
    <xf numFmtId="0" fontId="7" fillId="49" borderId="10" xfId="0" applyFont="1" applyFill="1" applyBorder="1" applyAlignment="1" applyProtection="1">
      <alignment horizontal="center" vertical="center" wrapText="1"/>
      <protection/>
    </xf>
    <xf numFmtId="0" fontId="3" fillId="50" borderId="10" xfId="0" applyFont="1" applyFill="1" applyBorder="1" applyAlignment="1" applyProtection="1">
      <alignment horizontal="justify" vertical="center" wrapText="1"/>
      <protection/>
    </xf>
    <xf numFmtId="0" fontId="3" fillId="50" borderId="10" xfId="0" applyFont="1" applyFill="1" applyBorder="1" applyAlignment="1" applyProtection="1">
      <alignment horizontal="center" vertical="center" wrapText="1"/>
      <protection/>
    </xf>
    <xf numFmtId="0" fontId="13" fillId="50" borderId="16" xfId="0" applyFont="1" applyFill="1" applyBorder="1" applyAlignment="1" applyProtection="1">
      <alignment horizontal="justify" vertical="center" wrapText="1"/>
      <protection locked="0"/>
    </xf>
    <xf numFmtId="0" fontId="13" fillId="50" borderId="17" xfId="0" applyFont="1" applyFill="1" applyBorder="1" applyAlignment="1" applyProtection="1">
      <alignment horizontal="justify" vertical="center" wrapText="1"/>
      <protection locked="0"/>
    </xf>
    <xf numFmtId="0" fontId="3" fillId="50" borderId="16" xfId="0" applyFont="1" applyFill="1" applyBorder="1" applyAlignment="1" applyProtection="1">
      <alignment horizontal="center" vertical="center" wrapText="1"/>
      <protection/>
    </xf>
    <xf numFmtId="0" fontId="3" fillId="50" borderId="17" xfId="0" applyFont="1" applyFill="1" applyBorder="1" applyAlignment="1" applyProtection="1">
      <alignment horizontal="center" vertical="center" wrapText="1"/>
      <protection/>
    </xf>
    <xf numFmtId="10" fontId="13" fillId="50" borderId="16" xfId="0" applyNumberFormat="1" applyFont="1" applyFill="1" applyBorder="1" applyAlignment="1" applyProtection="1">
      <alignment horizontal="center" vertical="center" wrapText="1"/>
      <protection/>
    </xf>
    <xf numFmtId="10" fontId="13" fillId="50" borderId="17" xfId="0" applyNumberFormat="1" applyFont="1" applyFill="1" applyBorder="1" applyAlignment="1" applyProtection="1">
      <alignment horizontal="center" vertical="center" wrapText="1"/>
      <protection/>
    </xf>
    <xf numFmtId="0" fontId="13" fillId="50" borderId="16" xfId="0" applyFont="1" applyFill="1" applyBorder="1" applyAlignment="1" applyProtection="1">
      <alignment horizontal="center" vertical="center"/>
      <protection locked="0"/>
    </xf>
    <xf numFmtId="0" fontId="13" fillId="50" borderId="17" xfId="0" applyFont="1" applyFill="1" applyBorder="1" applyAlignment="1" applyProtection="1">
      <alignment horizontal="center" vertical="center"/>
      <protection locked="0"/>
    </xf>
    <xf numFmtId="0" fontId="2" fillId="50" borderId="16" xfId="0" applyFont="1" applyFill="1" applyBorder="1" applyAlignment="1" applyProtection="1">
      <alignment horizontal="center" vertical="center" wrapText="1"/>
      <protection/>
    </xf>
    <xf numFmtId="0" fontId="2" fillId="50" borderId="17" xfId="0" applyFont="1" applyFill="1" applyBorder="1" applyAlignment="1" applyProtection="1">
      <alignment horizontal="center" vertical="center" wrapText="1"/>
      <protection/>
    </xf>
    <xf numFmtId="0" fontId="25" fillId="45" borderId="28" xfId="0" applyFont="1" applyFill="1" applyBorder="1" applyAlignment="1" applyProtection="1">
      <alignment horizontal="justify" vertical="center" wrapText="1"/>
      <protection locked="0"/>
    </xf>
    <xf numFmtId="0" fontId="25" fillId="45" borderId="12" xfId="0" applyFont="1" applyFill="1" applyBorder="1" applyAlignment="1" applyProtection="1">
      <alignment horizontal="justify" vertical="center" wrapText="1"/>
      <protection locked="0"/>
    </xf>
    <xf numFmtId="0" fontId="25" fillId="45" borderId="17" xfId="0" applyFont="1" applyFill="1" applyBorder="1" applyAlignment="1" applyProtection="1">
      <alignment horizontal="justify" vertical="center" wrapText="1"/>
      <protection locked="0"/>
    </xf>
    <xf numFmtId="0" fontId="25" fillId="45" borderId="16" xfId="0" applyFont="1" applyFill="1" applyBorder="1" applyAlignment="1" applyProtection="1">
      <alignment horizontal="justify" vertical="center" wrapText="1"/>
      <protection locked="0"/>
    </xf>
    <xf numFmtId="1" fontId="2" fillId="3" borderId="16" xfId="0" applyNumberFormat="1" applyFont="1" applyFill="1" applyBorder="1" applyAlignment="1" applyProtection="1">
      <alignment horizontal="center" vertical="center"/>
      <protection/>
    </xf>
    <xf numFmtId="1" fontId="2" fillId="3" borderId="17" xfId="0" applyNumberFormat="1" applyFont="1" applyFill="1" applyBorder="1" applyAlignment="1" applyProtection="1">
      <alignment horizontal="center" vertical="center"/>
      <protection/>
    </xf>
    <xf numFmtId="9" fontId="3" fillId="3" borderId="16" xfId="0" applyNumberFormat="1" applyFont="1" applyFill="1" applyBorder="1" applyAlignment="1" applyProtection="1">
      <alignment horizontal="center" vertical="center" wrapText="1"/>
      <protection/>
    </xf>
    <xf numFmtId="9" fontId="3" fillId="3" borderId="17" xfId="0" applyNumberFormat="1" applyFont="1" applyFill="1" applyBorder="1" applyAlignment="1" applyProtection="1">
      <alignment horizontal="center" vertical="center" wrapText="1"/>
      <protection/>
    </xf>
    <xf numFmtId="0" fontId="27" fillId="45" borderId="16" xfId="0" applyFont="1" applyFill="1" applyBorder="1" applyAlignment="1" applyProtection="1">
      <alignment horizontal="justify" vertical="center" wrapText="1"/>
      <protection/>
    </xf>
    <xf numFmtId="0" fontId="27" fillId="45" borderId="17" xfId="0" applyFont="1" applyFill="1" applyBorder="1" applyAlignment="1" applyProtection="1">
      <alignment horizontal="justify" vertical="center" wrapText="1"/>
      <protection/>
    </xf>
    <xf numFmtId="0" fontId="73" fillId="53" borderId="16" xfId="0" applyFont="1" applyFill="1" applyBorder="1" applyAlignment="1" applyProtection="1">
      <alignment horizontal="center" vertical="center" wrapText="1"/>
      <protection/>
    </xf>
    <xf numFmtId="0" fontId="73" fillId="53" borderId="17" xfId="0" applyFont="1" applyFill="1" applyBorder="1" applyAlignment="1" applyProtection="1">
      <alignment horizontal="center" vertical="center" wrapText="1"/>
      <protection/>
    </xf>
    <xf numFmtId="49" fontId="3" fillId="45" borderId="16" xfId="0" applyNumberFormat="1" applyFont="1" applyFill="1" applyBorder="1" applyAlignment="1" applyProtection="1">
      <alignment horizontal="center" vertical="center" wrapText="1"/>
      <protection locked="0"/>
    </xf>
    <xf numFmtId="49" fontId="3" fillId="45" borderId="17" xfId="0" applyNumberFormat="1" applyFont="1" applyFill="1" applyBorder="1" applyAlignment="1" applyProtection="1">
      <alignment horizontal="center" vertical="center" wrapText="1"/>
      <protection locked="0"/>
    </xf>
    <xf numFmtId="0" fontId="27" fillId="45" borderId="12" xfId="0" applyFont="1" applyFill="1" applyBorder="1" applyAlignment="1" applyProtection="1">
      <alignment horizontal="justify" vertical="center" wrapText="1"/>
      <protection/>
    </xf>
    <xf numFmtId="0" fontId="13" fillId="47" borderId="16" xfId="0" applyFont="1" applyFill="1" applyBorder="1" applyAlignment="1" applyProtection="1">
      <alignment horizontal="justify" vertical="center" wrapText="1"/>
      <protection/>
    </xf>
    <xf numFmtId="0" fontId="13" fillId="47" borderId="17" xfId="0" applyFont="1" applyFill="1" applyBorder="1" applyAlignment="1" applyProtection="1">
      <alignment horizontal="justify" vertical="center" wrapText="1"/>
      <protection/>
    </xf>
    <xf numFmtId="0" fontId="3" fillId="47" borderId="29" xfId="0" applyFont="1" applyFill="1" applyBorder="1" applyAlignment="1" applyProtection="1">
      <alignment horizontal="center" vertical="center" wrapText="1"/>
      <protection/>
    </xf>
    <xf numFmtId="0" fontId="3" fillId="47" borderId="13" xfId="0" applyFont="1" applyFill="1" applyBorder="1" applyAlignment="1" applyProtection="1">
      <alignment horizontal="center" vertical="center" wrapText="1"/>
      <protection/>
    </xf>
    <xf numFmtId="0" fontId="3" fillId="47" borderId="30" xfId="0" applyFont="1" applyFill="1" applyBorder="1" applyAlignment="1" applyProtection="1">
      <alignment horizontal="center" vertical="center" wrapText="1"/>
      <protection/>
    </xf>
    <xf numFmtId="0" fontId="13" fillId="40" borderId="16" xfId="0" applyFont="1" applyFill="1" applyBorder="1" applyAlignment="1" applyProtection="1">
      <alignment horizontal="justify" vertical="center" wrapText="1"/>
      <protection/>
    </xf>
    <xf numFmtId="0" fontId="13" fillId="40" borderId="12" xfId="0" applyFont="1" applyFill="1" applyBorder="1" applyAlignment="1" applyProtection="1">
      <alignment horizontal="justify" vertical="center" wrapText="1"/>
      <protection/>
    </xf>
    <xf numFmtId="0" fontId="13" fillId="40" borderId="17" xfId="0" applyFont="1" applyFill="1" applyBorder="1" applyAlignment="1" applyProtection="1">
      <alignment horizontal="justify" vertical="center" wrapText="1"/>
      <protection/>
    </xf>
    <xf numFmtId="0" fontId="13" fillId="45" borderId="16" xfId="0" applyFont="1" applyFill="1" applyBorder="1" applyAlignment="1" applyProtection="1">
      <alignment horizontal="center" vertical="center" wrapText="1"/>
      <protection locked="0"/>
    </xf>
    <xf numFmtId="0" fontId="13" fillId="45" borderId="17" xfId="0"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Porcentual 2" xfId="56"/>
    <cellStyle name="Salida" xfId="57"/>
    <cellStyle name="Texto de advertencia" xfId="58"/>
    <cellStyle name="Texto explicativo" xfId="59"/>
    <cellStyle name="Título" xfId="60"/>
    <cellStyle name="Título 2" xfId="61"/>
    <cellStyle name="Título 3" xfId="62"/>
    <cellStyle name="Total" xfId="63"/>
  </cellStyles>
  <dxfs count="123">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0</xdr:row>
      <xdr:rowOff>114300</xdr:rowOff>
    </xdr:from>
    <xdr:to>
      <xdr:col>2</xdr:col>
      <xdr:colOff>523875</xdr:colOff>
      <xdr:row>2</xdr:row>
      <xdr:rowOff>485775</xdr:rowOff>
    </xdr:to>
    <xdr:pic>
      <xdr:nvPicPr>
        <xdr:cNvPr id="1" name="Picture 2"/>
        <xdr:cNvPicPr preferRelativeResize="1">
          <a:picLocks noChangeAspect="1"/>
        </xdr:cNvPicPr>
      </xdr:nvPicPr>
      <xdr:blipFill>
        <a:blip r:embed="rId1"/>
        <a:stretch>
          <a:fillRect/>
        </a:stretch>
      </xdr:blipFill>
      <xdr:spPr>
        <a:xfrm>
          <a:off x="1800225" y="114300"/>
          <a:ext cx="1343025" cy="1390650"/>
        </a:xfrm>
        <a:prstGeom prst="rect">
          <a:avLst/>
        </a:prstGeom>
        <a:noFill/>
        <a:ln w="9525" cmpd="sng">
          <a:noFill/>
        </a:ln>
      </xdr:spPr>
    </xdr:pic>
    <xdr:clientData/>
  </xdr:twoCellAnchor>
  <xdr:twoCellAnchor>
    <xdr:from>
      <xdr:col>24</xdr:col>
      <xdr:colOff>1647825</xdr:colOff>
      <xdr:row>0</xdr:row>
      <xdr:rowOff>276225</xdr:rowOff>
    </xdr:from>
    <xdr:to>
      <xdr:col>24</xdr:col>
      <xdr:colOff>6543675</xdr:colOff>
      <xdr:row>3</xdr:row>
      <xdr:rowOff>180975</xdr:rowOff>
    </xdr:to>
    <xdr:pic>
      <xdr:nvPicPr>
        <xdr:cNvPr id="2" name="Picture 20"/>
        <xdr:cNvPicPr preferRelativeResize="1">
          <a:picLocks noChangeAspect="1"/>
        </xdr:cNvPicPr>
      </xdr:nvPicPr>
      <xdr:blipFill>
        <a:blip r:embed="rId2"/>
        <a:stretch>
          <a:fillRect/>
        </a:stretch>
      </xdr:blipFill>
      <xdr:spPr>
        <a:xfrm>
          <a:off x="49158525" y="276225"/>
          <a:ext cx="4895850" cy="1409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62"/>
  <sheetViews>
    <sheetView tabSelected="1" zoomScale="30" zoomScaleNormal="30" zoomScaleSheetLayoutView="24" workbookViewId="0" topLeftCell="J157">
      <selection activeCell="Y158" sqref="Y158"/>
    </sheetView>
  </sheetViews>
  <sheetFormatPr defaultColWidth="11.421875" defaultRowHeight="15"/>
  <cols>
    <col min="1" max="1" width="13.28125" style="3" customWidth="1"/>
    <col min="2" max="2" width="26.00390625" style="7" customWidth="1"/>
    <col min="3" max="3" width="61.7109375" style="1" customWidth="1"/>
    <col min="4" max="4" width="51.57421875" style="1" customWidth="1"/>
    <col min="5" max="5" width="108.57421875" style="2" customWidth="1"/>
    <col min="6" max="6" width="123.00390625" style="2" customWidth="1"/>
    <col min="7" max="7" width="110.28125" style="2" hidden="1" customWidth="1"/>
    <col min="8" max="8" width="95.00390625" style="1" hidden="1" customWidth="1"/>
    <col min="9" max="9" width="125.57421875" style="1" hidden="1" customWidth="1"/>
    <col min="10" max="10" width="134.8515625" style="1" customWidth="1"/>
    <col min="11" max="11" width="48.140625" style="8" hidden="1" customWidth="1"/>
    <col min="12" max="12" width="29.57421875" style="22" hidden="1" customWidth="1"/>
    <col min="13" max="13" width="32.57421875" style="22" hidden="1" customWidth="1"/>
    <col min="14" max="14" width="33.7109375" style="22" hidden="1" customWidth="1"/>
    <col min="15" max="15" width="32.28125" style="22" hidden="1" customWidth="1"/>
    <col min="16" max="16" width="36.421875" style="23" hidden="1" customWidth="1"/>
    <col min="17" max="18" width="41.28125" style="23" hidden="1" customWidth="1"/>
    <col min="19" max="19" width="48.421875" style="23" hidden="1" customWidth="1"/>
    <col min="20" max="20" width="25.140625" style="23" customWidth="1"/>
    <col min="21" max="21" width="24.57421875" style="23" customWidth="1"/>
    <col min="22" max="22" width="32.28125" style="165" customWidth="1"/>
    <col min="23" max="23" width="36.421875" style="165" customWidth="1"/>
    <col min="24" max="24" width="75.140625" style="23" customWidth="1"/>
    <col min="25" max="25" width="158.00390625" style="108" customWidth="1"/>
    <col min="26" max="26" width="255.57421875" style="4" customWidth="1"/>
    <col min="27" max="29" width="11.421875" style="4" customWidth="1"/>
    <col min="30" max="30" width="15.421875" style="4" bestFit="1" customWidth="1"/>
    <col min="31" max="31" width="11.421875" style="4" customWidth="1"/>
    <col min="32" max="32" width="19.00390625" style="4" customWidth="1"/>
    <col min="33" max="16384" width="11.421875" style="4" customWidth="1"/>
  </cols>
  <sheetData>
    <row r="1" spans="1:25" s="5" customFormat="1" ht="45.75" customHeight="1">
      <c r="A1" s="430"/>
      <c r="B1" s="431"/>
      <c r="C1" s="431"/>
      <c r="D1" s="431"/>
      <c r="E1" s="434" t="s">
        <v>0</v>
      </c>
      <c r="F1" s="435"/>
      <c r="G1" s="435"/>
      <c r="H1" s="435"/>
      <c r="I1" s="435"/>
      <c r="J1" s="435"/>
      <c r="K1" s="435"/>
      <c r="L1" s="435"/>
      <c r="M1" s="435"/>
      <c r="N1" s="435"/>
      <c r="O1" s="435"/>
      <c r="P1" s="20"/>
      <c r="Q1" s="20"/>
      <c r="R1" s="20"/>
      <c r="S1" s="20"/>
      <c r="T1" s="20"/>
      <c r="U1" s="20"/>
      <c r="V1" s="156"/>
      <c r="W1" s="156"/>
      <c r="X1" s="20"/>
      <c r="Y1" s="102"/>
    </row>
    <row r="2" spans="1:25" s="5" customFormat="1" ht="34.5" customHeight="1">
      <c r="A2" s="432"/>
      <c r="B2" s="433"/>
      <c r="C2" s="433"/>
      <c r="D2" s="433"/>
      <c r="E2" s="436" t="s">
        <v>17</v>
      </c>
      <c r="F2" s="437"/>
      <c r="G2" s="437"/>
      <c r="H2" s="437"/>
      <c r="I2" s="437"/>
      <c r="J2" s="437"/>
      <c r="K2" s="437"/>
      <c r="L2" s="437"/>
      <c r="M2" s="437"/>
      <c r="N2" s="437"/>
      <c r="O2" s="437"/>
      <c r="P2" s="20"/>
      <c r="Q2" s="20"/>
      <c r="R2" s="20"/>
      <c r="S2" s="20"/>
      <c r="T2" s="20"/>
      <c r="U2" s="20"/>
      <c r="V2" s="156"/>
      <c r="W2" s="156"/>
      <c r="X2" s="20"/>
      <c r="Y2" s="102"/>
    </row>
    <row r="3" spans="1:25" s="5" customFormat="1" ht="38.25" customHeight="1">
      <c r="A3" s="432"/>
      <c r="B3" s="433"/>
      <c r="C3" s="433"/>
      <c r="D3" s="433"/>
      <c r="E3" s="436"/>
      <c r="F3" s="437"/>
      <c r="G3" s="437"/>
      <c r="H3" s="437"/>
      <c r="I3" s="437"/>
      <c r="J3" s="437"/>
      <c r="K3" s="437"/>
      <c r="L3" s="437"/>
      <c r="M3" s="437"/>
      <c r="N3" s="437"/>
      <c r="O3" s="437"/>
      <c r="P3" s="20"/>
      <c r="Q3" s="20"/>
      <c r="R3" s="20"/>
      <c r="S3" s="20"/>
      <c r="T3" s="20"/>
      <c r="U3" s="20"/>
      <c r="V3" s="156"/>
      <c r="W3" s="156"/>
      <c r="X3" s="20"/>
      <c r="Y3" s="102"/>
    </row>
    <row r="4" spans="1:26" s="5" customFormat="1" ht="69.75" customHeight="1">
      <c r="A4" s="419" t="s">
        <v>21</v>
      </c>
      <c r="B4" s="420"/>
      <c r="C4" s="420"/>
      <c r="D4" s="420"/>
      <c r="E4" s="421" t="s">
        <v>22</v>
      </c>
      <c r="F4" s="421"/>
      <c r="G4" s="421"/>
      <c r="H4" s="421"/>
      <c r="I4" s="422" t="s">
        <v>18</v>
      </c>
      <c r="J4" s="422"/>
      <c r="K4" s="422" t="s">
        <v>33</v>
      </c>
      <c r="L4" s="422"/>
      <c r="M4" s="422"/>
      <c r="N4" s="422"/>
      <c r="O4" s="422"/>
      <c r="P4" s="422"/>
      <c r="Q4" s="422"/>
      <c r="R4" s="422"/>
      <c r="S4" s="422"/>
      <c r="T4" s="422"/>
      <c r="U4" s="422"/>
      <c r="V4" s="422"/>
      <c r="W4" s="422"/>
      <c r="X4" s="422"/>
      <c r="Y4" s="422"/>
      <c r="Z4" s="422"/>
    </row>
    <row r="5" spans="1:25" s="6" customFormat="1" ht="75" customHeight="1">
      <c r="A5" s="441"/>
      <c r="B5" s="442"/>
      <c r="C5" s="442"/>
      <c r="D5" s="442"/>
      <c r="E5" s="442"/>
      <c r="F5" s="442"/>
      <c r="G5" s="442"/>
      <c r="H5" s="442"/>
      <c r="I5" s="442"/>
      <c r="J5" s="442"/>
      <c r="K5" s="442"/>
      <c r="L5" s="442"/>
      <c r="M5" s="442"/>
      <c r="N5" s="442"/>
      <c r="O5" s="442"/>
      <c r="P5" s="21"/>
      <c r="Q5" s="21"/>
      <c r="R5" s="21"/>
      <c r="S5" s="21"/>
      <c r="T5" s="21"/>
      <c r="U5" s="21"/>
      <c r="V5" s="157"/>
      <c r="W5" s="157"/>
      <c r="X5" s="21"/>
      <c r="Y5" s="103"/>
    </row>
    <row r="6" spans="1:25" s="6" customFormat="1" ht="40.5">
      <c r="A6" s="425" t="s">
        <v>1</v>
      </c>
      <c r="B6" s="426"/>
      <c r="C6" s="426"/>
      <c r="D6" s="426"/>
      <c r="E6" s="426"/>
      <c r="F6" s="426"/>
      <c r="G6" s="426"/>
      <c r="H6" s="426"/>
      <c r="I6" s="426"/>
      <c r="J6" s="426"/>
      <c r="K6" s="426"/>
      <c r="L6" s="426"/>
      <c r="M6" s="426"/>
      <c r="N6" s="426"/>
      <c r="O6" s="426"/>
      <c r="P6" s="21"/>
      <c r="Q6" s="21"/>
      <c r="R6" s="21"/>
      <c r="S6" s="21"/>
      <c r="T6" s="21"/>
      <c r="U6" s="21"/>
      <c r="V6" s="157"/>
      <c r="W6" s="157"/>
      <c r="X6" s="21"/>
      <c r="Y6" s="103"/>
    </row>
    <row r="7" spans="1:25" s="6" customFormat="1" ht="40.5">
      <c r="A7" s="425" t="s">
        <v>23</v>
      </c>
      <c r="B7" s="426"/>
      <c r="C7" s="426"/>
      <c r="D7" s="426"/>
      <c r="E7" s="426"/>
      <c r="F7" s="426"/>
      <c r="G7" s="426"/>
      <c r="H7" s="426"/>
      <c r="I7" s="426"/>
      <c r="J7" s="426"/>
      <c r="K7" s="426"/>
      <c r="L7" s="426"/>
      <c r="M7" s="426"/>
      <c r="N7" s="426"/>
      <c r="O7" s="426"/>
      <c r="P7" s="21"/>
      <c r="Q7" s="21"/>
      <c r="R7" s="21"/>
      <c r="S7" s="21"/>
      <c r="T7" s="21"/>
      <c r="U7" s="21"/>
      <c r="V7" s="157"/>
      <c r="W7" s="157"/>
      <c r="X7" s="21"/>
      <c r="Y7" s="103"/>
    </row>
    <row r="8" spans="1:25" s="6" customFormat="1" ht="40.5">
      <c r="A8" s="425" t="s">
        <v>24</v>
      </c>
      <c r="B8" s="426"/>
      <c r="C8" s="426"/>
      <c r="D8" s="426"/>
      <c r="E8" s="426"/>
      <c r="F8" s="426"/>
      <c r="G8" s="426"/>
      <c r="H8" s="426"/>
      <c r="I8" s="426"/>
      <c r="J8" s="426"/>
      <c r="K8" s="426"/>
      <c r="L8" s="426"/>
      <c r="M8" s="426"/>
      <c r="N8" s="426"/>
      <c r="O8" s="426"/>
      <c r="P8" s="21"/>
      <c r="Q8" s="21"/>
      <c r="R8" s="21"/>
      <c r="S8" s="21"/>
      <c r="T8" s="21"/>
      <c r="U8" s="21"/>
      <c r="V8" s="157"/>
      <c r="W8" s="157"/>
      <c r="X8" s="21"/>
      <c r="Y8" s="103"/>
    </row>
    <row r="9" spans="1:25" s="6" customFormat="1" ht="41.25" thickBot="1">
      <c r="A9" s="425"/>
      <c r="B9" s="426"/>
      <c r="C9" s="426"/>
      <c r="D9" s="426"/>
      <c r="E9" s="426"/>
      <c r="F9" s="426"/>
      <c r="G9" s="426"/>
      <c r="H9" s="426"/>
      <c r="I9" s="426"/>
      <c r="J9" s="426"/>
      <c r="K9" s="426"/>
      <c r="L9" s="426"/>
      <c r="M9" s="426"/>
      <c r="N9" s="426"/>
      <c r="O9" s="426"/>
      <c r="P9" s="21"/>
      <c r="Q9" s="21"/>
      <c r="R9" s="21"/>
      <c r="S9" s="21"/>
      <c r="T9" s="21"/>
      <c r="U9" s="21"/>
      <c r="V9" s="157"/>
      <c r="W9" s="157"/>
      <c r="X9" s="21"/>
      <c r="Y9" s="103"/>
    </row>
    <row r="10" spans="1:26" ht="37.5" customHeight="1">
      <c r="A10" s="444" t="s">
        <v>2</v>
      </c>
      <c r="B10" s="443" t="s">
        <v>19</v>
      </c>
      <c r="C10" s="423" t="s">
        <v>20</v>
      </c>
      <c r="D10" s="423" t="s">
        <v>16</v>
      </c>
      <c r="E10" s="423" t="s">
        <v>3</v>
      </c>
      <c r="F10" s="423" t="s">
        <v>4</v>
      </c>
      <c r="G10" s="423"/>
      <c r="H10" s="423" t="s">
        <v>5</v>
      </c>
      <c r="I10" s="424"/>
      <c r="J10" s="424"/>
      <c r="K10" s="424"/>
      <c r="L10" s="423" t="s">
        <v>6</v>
      </c>
      <c r="M10" s="423"/>
      <c r="N10" s="423"/>
      <c r="O10" s="423"/>
      <c r="P10" s="370" t="s">
        <v>6</v>
      </c>
      <c r="Q10" s="371"/>
      <c r="R10" s="371"/>
      <c r="S10" s="372"/>
      <c r="T10" s="376" t="s">
        <v>25</v>
      </c>
      <c r="U10" s="377"/>
      <c r="V10" s="377"/>
      <c r="W10" s="377"/>
      <c r="X10" s="377"/>
      <c r="Y10" s="377"/>
      <c r="Z10" s="378"/>
    </row>
    <row r="11" spans="1:26" ht="38.25" thickBot="1">
      <c r="A11" s="444"/>
      <c r="B11" s="443"/>
      <c r="C11" s="423"/>
      <c r="D11" s="423"/>
      <c r="E11" s="423"/>
      <c r="F11" s="423"/>
      <c r="G11" s="423"/>
      <c r="H11" s="423"/>
      <c r="I11" s="424"/>
      <c r="J11" s="424"/>
      <c r="K11" s="424"/>
      <c r="L11" s="423"/>
      <c r="M11" s="423"/>
      <c r="N11" s="423"/>
      <c r="O11" s="423"/>
      <c r="P11" s="373"/>
      <c r="Q11" s="374"/>
      <c r="R11" s="374"/>
      <c r="S11" s="375"/>
      <c r="T11" s="379"/>
      <c r="U11" s="380"/>
      <c r="V11" s="380"/>
      <c r="W11" s="380"/>
      <c r="X11" s="380"/>
      <c r="Y11" s="380"/>
      <c r="Z11" s="381"/>
    </row>
    <row r="12" spans="1:26" ht="288.75" customHeight="1" thickBot="1">
      <c r="A12" s="444"/>
      <c r="B12" s="443"/>
      <c r="C12" s="423"/>
      <c r="D12" s="423"/>
      <c r="E12" s="423"/>
      <c r="F12" s="24" t="s">
        <v>7</v>
      </c>
      <c r="G12" s="24" t="s">
        <v>8</v>
      </c>
      <c r="H12" s="423"/>
      <c r="I12" s="24" t="s">
        <v>9</v>
      </c>
      <c r="J12" s="24" t="s">
        <v>10</v>
      </c>
      <c r="K12" s="24" t="s">
        <v>11</v>
      </c>
      <c r="L12" s="9" t="s">
        <v>12</v>
      </c>
      <c r="M12" s="10" t="s">
        <v>13</v>
      </c>
      <c r="N12" s="11" t="s">
        <v>14</v>
      </c>
      <c r="O12" s="12" t="s">
        <v>15</v>
      </c>
      <c r="P12" s="13" t="s">
        <v>12</v>
      </c>
      <c r="Q12" s="14" t="s">
        <v>13</v>
      </c>
      <c r="R12" s="15" t="s">
        <v>14</v>
      </c>
      <c r="S12" s="16" t="s">
        <v>15</v>
      </c>
      <c r="T12" s="138" t="s">
        <v>26</v>
      </c>
      <c r="U12" s="17" t="s">
        <v>27</v>
      </c>
      <c r="V12" s="158" t="s">
        <v>28</v>
      </c>
      <c r="W12" s="166" t="s">
        <v>29</v>
      </c>
      <c r="X12" s="18" t="s">
        <v>30</v>
      </c>
      <c r="Y12" s="104" t="s">
        <v>31</v>
      </c>
      <c r="Z12" s="19" t="s">
        <v>32</v>
      </c>
    </row>
    <row r="13" spans="1:26" ht="218.25" customHeight="1">
      <c r="A13" s="137"/>
      <c r="B13" s="449">
        <v>1</v>
      </c>
      <c r="C13" s="438" t="s">
        <v>529</v>
      </c>
      <c r="D13" s="438" t="s">
        <v>485</v>
      </c>
      <c r="E13" s="438" t="s">
        <v>486</v>
      </c>
      <c r="F13" s="438" t="s">
        <v>487</v>
      </c>
      <c r="G13" s="438" t="s">
        <v>487</v>
      </c>
      <c r="H13" s="438" t="s">
        <v>488</v>
      </c>
      <c r="I13" s="438" t="s">
        <v>489</v>
      </c>
      <c r="J13" s="438" t="s">
        <v>490</v>
      </c>
      <c r="K13" s="475">
        <v>1</v>
      </c>
      <c r="L13" s="449" t="s">
        <v>41</v>
      </c>
      <c r="M13" s="449" t="s">
        <v>42</v>
      </c>
      <c r="N13" s="449" t="s">
        <v>43</v>
      </c>
      <c r="O13" s="449" t="s">
        <v>44</v>
      </c>
      <c r="P13" s="450" t="s">
        <v>41</v>
      </c>
      <c r="Q13" s="450" t="s">
        <v>42</v>
      </c>
      <c r="R13" s="450" t="s">
        <v>43</v>
      </c>
      <c r="S13" s="449" t="s">
        <v>44</v>
      </c>
      <c r="T13" s="481">
        <f>17+8+11+19+5+11+5+12+9</f>
        <v>97</v>
      </c>
      <c r="U13" s="490">
        <f>17+8+11+19+6+11+12+13+9</f>
        <v>106</v>
      </c>
      <c r="V13" s="495">
        <f>+T13/U13</f>
        <v>0.9150943396226415</v>
      </c>
      <c r="W13" s="495">
        <f>+V13/K13</f>
        <v>0.9150943396226415</v>
      </c>
      <c r="X13" s="494" t="str">
        <f>IF(V13&gt;=95%,$O$12,IF(V13&gt;=70%,$N$12,IF(V13&gt;=50%,$M$12,IF(V13&lt;50%,$L$12,))))</f>
        <v>ACEPTABLE</v>
      </c>
      <c r="Y13" s="491" t="s">
        <v>491</v>
      </c>
      <c r="Z13" s="568" t="s">
        <v>859</v>
      </c>
    </row>
    <row r="14" spans="1:26" ht="151.5" customHeight="1">
      <c r="A14" s="137"/>
      <c r="B14" s="450"/>
      <c r="C14" s="439"/>
      <c r="D14" s="439"/>
      <c r="E14" s="439"/>
      <c r="F14" s="439"/>
      <c r="G14" s="439"/>
      <c r="H14" s="439"/>
      <c r="I14" s="439"/>
      <c r="J14" s="439"/>
      <c r="K14" s="476"/>
      <c r="L14" s="450"/>
      <c r="M14" s="450"/>
      <c r="N14" s="450"/>
      <c r="O14" s="450"/>
      <c r="P14" s="450"/>
      <c r="Q14" s="450"/>
      <c r="R14" s="450"/>
      <c r="S14" s="450"/>
      <c r="T14" s="482"/>
      <c r="U14" s="482"/>
      <c r="V14" s="479"/>
      <c r="W14" s="479"/>
      <c r="X14" s="447"/>
      <c r="Y14" s="492"/>
      <c r="Z14" s="569"/>
    </row>
    <row r="15" spans="1:26" ht="210.75" customHeight="1">
      <c r="A15" s="137"/>
      <c r="B15" s="450"/>
      <c r="C15" s="439"/>
      <c r="D15" s="439"/>
      <c r="E15" s="439"/>
      <c r="F15" s="439"/>
      <c r="G15" s="439"/>
      <c r="H15" s="439"/>
      <c r="I15" s="439"/>
      <c r="J15" s="439"/>
      <c r="K15" s="476"/>
      <c r="L15" s="450"/>
      <c r="M15" s="450"/>
      <c r="N15" s="450"/>
      <c r="O15" s="450"/>
      <c r="P15" s="450"/>
      <c r="Q15" s="450"/>
      <c r="R15" s="450"/>
      <c r="S15" s="450"/>
      <c r="T15" s="482"/>
      <c r="U15" s="482"/>
      <c r="V15" s="479"/>
      <c r="W15" s="479"/>
      <c r="X15" s="447"/>
      <c r="Y15" s="492"/>
      <c r="Z15" s="569"/>
    </row>
    <row r="16" spans="1:26" s="27" customFormat="1" ht="106.5" customHeight="1">
      <c r="A16" s="465" t="s">
        <v>484</v>
      </c>
      <c r="B16" s="451"/>
      <c r="C16" s="439"/>
      <c r="D16" s="439"/>
      <c r="E16" s="440"/>
      <c r="F16" s="440"/>
      <c r="G16" s="440"/>
      <c r="H16" s="440"/>
      <c r="I16" s="440"/>
      <c r="J16" s="440"/>
      <c r="K16" s="477"/>
      <c r="L16" s="451"/>
      <c r="M16" s="451"/>
      <c r="N16" s="451"/>
      <c r="O16" s="451"/>
      <c r="P16" s="451"/>
      <c r="Q16" s="451"/>
      <c r="R16" s="451"/>
      <c r="S16" s="451"/>
      <c r="T16" s="483"/>
      <c r="U16" s="483"/>
      <c r="V16" s="480"/>
      <c r="W16" s="480"/>
      <c r="X16" s="448"/>
      <c r="Y16" s="493"/>
      <c r="Z16" s="570"/>
    </row>
    <row r="17" spans="1:26" s="27" customFormat="1" ht="159" customHeight="1">
      <c r="A17" s="466"/>
      <c r="B17" s="449">
        <v>2</v>
      </c>
      <c r="C17" s="439"/>
      <c r="D17" s="439"/>
      <c r="E17" s="497" t="s">
        <v>492</v>
      </c>
      <c r="F17" s="438" t="s">
        <v>493</v>
      </c>
      <c r="G17" s="438" t="s">
        <v>493</v>
      </c>
      <c r="H17" s="446" t="s">
        <v>494</v>
      </c>
      <c r="I17" s="438" t="s">
        <v>495</v>
      </c>
      <c r="J17" s="438" t="s">
        <v>496</v>
      </c>
      <c r="K17" s="475">
        <v>1</v>
      </c>
      <c r="L17" s="449" t="s">
        <v>41</v>
      </c>
      <c r="M17" s="449" t="s">
        <v>42</v>
      </c>
      <c r="N17" s="449" t="s">
        <v>43</v>
      </c>
      <c r="O17" s="449" t="s">
        <v>44</v>
      </c>
      <c r="P17" s="449" t="s">
        <v>41</v>
      </c>
      <c r="Q17" s="449" t="s">
        <v>42</v>
      </c>
      <c r="R17" s="449" t="s">
        <v>43</v>
      </c>
      <c r="S17" s="449" t="s">
        <v>44</v>
      </c>
      <c r="T17" s="481">
        <v>85</v>
      </c>
      <c r="U17" s="481">
        <f>31+4+11+4+2+33</f>
        <v>85</v>
      </c>
      <c r="V17" s="478">
        <f>+T17/U17</f>
        <v>1</v>
      </c>
      <c r="W17" s="478">
        <f>+V17/K17</f>
        <v>1</v>
      </c>
      <c r="X17" s="446" t="str">
        <f>IF(V17&gt;=95%,$O$12,IF(V17&gt;=70%,$N$12,IF(V17&gt;=50%,$M$12,IF(V17&lt;50%,$L$12,))))</f>
        <v>SATISFACTORIO</v>
      </c>
      <c r="Y17" s="496" t="s">
        <v>497</v>
      </c>
      <c r="Z17" s="571" t="s">
        <v>837</v>
      </c>
    </row>
    <row r="18" spans="1:26" s="27" customFormat="1" ht="171" customHeight="1">
      <c r="A18" s="466"/>
      <c r="B18" s="450"/>
      <c r="C18" s="439"/>
      <c r="D18" s="439"/>
      <c r="E18" s="498"/>
      <c r="F18" s="439"/>
      <c r="G18" s="439"/>
      <c r="H18" s="447"/>
      <c r="I18" s="439"/>
      <c r="J18" s="439"/>
      <c r="K18" s="476"/>
      <c r="L18" s="450"/>
      <c r="M18" s="450"/>
      <c r="N18" s="450"/>
      <c r="O18" s="450"/>
      <c r="P18" s="450"/>
      <c r="Q18" s="450"/>
      <c r="R18" s="450"/>
      <c r="S18" s="450"/>
      <c r="T18" s="482"/>
      <c r="U18" s="482"/>
      <c r="V18" s="479"/>
      <c r="W18" s="479"/>
      <c r="X18" s="447"/>
      <c r="Y18" s="492"/>
      <c r="Z18" s="569"/>
    </row>
    <row r="19" spans="1:26" s="27" customFormat="1" ht="213.75" customHeight="1">
      <c r="A19" s="466"/>
      <c r="B19" s="451"/>
      <c r="C19" s="439"/>
      <c r="D19" s="439"/>
      <c r="E19" s="499"/>
      <c r="F19" s="440"/>
      <c r="G19" s="440"/>
      <c r="H19" s="448"/>
      <c r="I19" s="440"/>
      <c r="J19" s="440"/>
      <c r="K19" s="477"/>
      <c r="L19" s="451"/>
      <c r="M19" s="451"/>
      <c r="N19" s="451"/>
      <c r="O19" s="451"/>
      <c r="P19" s="451"/>
      <c r="Q19" s="451"/>
      <c r="R19" s="451"/>
      <c r="S19" s="451"/>
      <c r="T19" s="483"/>
      <c r="U19" s="483"/>
      <c r="V19" s="480"/>
      <c r="W19" s="480"/>
      <c r="X19" s="448"/>
      <c r="Y19" s="493"/>
      <c r="Z19" s="570"/>
    </row>
    <row r="20" spans="1:26" s="27" customFormat="1" ht="306.75" customHeight="1">
      <c r="A20" s="466"/>
      <c r="B20" s="449">
        <v>3</v>
      </c>
      <c r="C20" s="439"/>
      <c r="D20" s="439"/>
      <c r="E20" s="497" t="s">
        <v>498</v>
      </c>
      <c r="F20" s="438" t="s">
        <v>499</v>
      </c>
      <c r="G20" s="130" t="s">
        <v>499</v>
      </c>
      <c r="H20" s="131" t="s">
        <v>500</v>
      </c>
      <c r="I20" s="131" t="s">
        <v>501</v>
      </c>
      <c r="J20" s="438" t="s">
        <v>502</v>
      </c>
      <c r="K20" s="132">
        <v>1</v>
      </c>
      <c r="L20" s="236" t="s">
        <v>41</v>
      </c>
      <c r="M20" s="236" t="s">
        <v>42</v>
      </c>
      <c r="N20" s="236" t="s">
        <v>43</v>
      </c>
      <c r="O20" s="236" t="s">
        <v>44</v>
      </c>
      <c r="P20" s="236" t="s">
        <v>41</v>
      </c>
      <c r="Q20" s="236" t="s">
        <v>42</v>
      </c>
      <c r="R20" s="236" t="s">
        <v>43</v>
      </c>
      <c r="S20" s="236" t="s">
        <v>44</v>
      </c>
      <c r="T20" s="580" t="s">
        <v>503</v>
      </c>
      <c r="U20" s="481">
        <v>27</v>
      </c>
      <c r="V20" s="478">
        <f>+T20/U20</f>
        <v>1</v>
      </c>
      <c r="W20" s="478">
        <f aca="true" t="shared" si="0" ref="W20:W26">+V20/K20</f>
        <v>1</v>
      </c>
      <c r="X20" s="446" t="str">
        <f aca="true" t="shared" si="1" ref="X20:X26">IF(V20&gt;=95%,$O$12,IF(V20&gt;=70%,$N$12,IF(V20&gt;=50%,$M$12,IF(V20&lt;50%,$L$12,))))</f>
        <v>SATISFACTORIO</v>
      </c>
      <c r="Y20" s="591" t="s">
        <v>504</v>
      </c>
      <c r="Z20" s="571" t="s">
        <v>835</v>
      </c>
    </row>
    <row r="21" spans="1:26" s="27" customFormat="1" ht="409.5" customHeight="1">
      <c r="A21" s="466"/>
      <c r="B21" s="451"/>
      <c r="C21" s="440"/>
      <c r="D21" s="440"/>
      <c r="E21" s="499"/>
      <c r="F21" s="440"/>
      <c r="G21" s="130"/>
      <c r="H21" s="131"/>
      <c r="I21" s="131"/>
      <c r="J21" s="440"/>
      <c r="K21" s="132"/>
      <c r="L21" s="236"/>
      <c r="M21" s="236"/>
      <c r="N21" s="236"/>
      <c r="O21" s="236"/>
      <c r="P21" s="236"/>
      <c r="Q21" s="236"/>
      <c r="R21" s="236"/>
      <c r="S21" s="236"/>
      <c r="T21" s="581"/>
      <c r="U21" s="483"/>
      <c r="V21" s="480"/>
      <c r="W21" s="480"/>
      <c r="X21" s="448"/>
      <c r="Y21" s="592"/>
      <c r="Z21" s="569"/>
    </row>
    <row r="22" spans="1:26" s="27" customFormat="1" ht="325.5" customHeight="1">
      <c r="A22" s="466"/>
      <c r="B22" s="236">
        <v>4</v>
      </c>
      <c r="C22" s="468" t="s">
        <v>241</v>
      </c>
      <c r="D22" s="468" t="s">
        <v>119</v>
      </c>
      <c r="E22" s="136" t="s">
        <v>505</v>
      </c>
      <c r="F22" s="136" t="s">
        <v>168</v>
      </c>
      <c r="G22" s="136" t="s">
        <v>506</v>
      </c>
      <c r="H22" s="131" t="s">
        <v>507</v>
      </c>
      <c r="I22" s="133" t="s">
        <v>508</v>
      </c>
      <c r="J22" s="133" t="s">
        <v>171</v>
      </c>
      <c r="K22" s="132">
        <v>1</v>
      </c>
      <c r="L22" s="236" t="s">
        <v>41</v>
      </c>
      <c r="M22" s="236" t="s">
        <v>42</v>
      </c>
      <c r="N22" s="236" t="s">
        <v>43</v>
      </c>
      <c r="O22" s="236" t="s">
        <v>44</v>
      </c>
      <c r="P22" s="236" t="s">
        <v>41</v>
      </c>
      <c r="Q22" s="236" t="s">
        <v>42</v>
      </c>
      <c r="R22" s="236" t="s">
        <v>43</v>
      </c>
      <c r="S22" s="236" t="s">
        <v>44</v>
      </c>
      <c r="T22" s="135" t="s">
        <v>509</v>
      </c>
      <c r="U22" s="235">
        <v>1</v>
      </c>
      <c r="V22" s="237">
        <v>1</v>
      </c>
      <c r="W22" s="237">
        <f t="shared" si="0"/>
        <v>1</v>
      </c>
      <c r="X22" s="133" t="str">
        <f t="shared" si="1"/>
        <v>SATISFACTORIO</v>
      </c>
      <c r="Y22" s="134" t="s">
        <v>530</v>
      </c>
      <c r="Z22" s="257" t="s">
        <v>856</v>
      </c>
    </row>
    <row r="23" spans="1:26" s="27" customFormat="1" ht="270" customHeight="1">
      <c r="A23" s="466"/>
      <c r="B23" s="236">
        <v>5</v>
      </c>
      <c r="C23" s="469"/>
      <c r="D23" s="469"/>
      <c r="E23" s="136" t="s">
        <v>510</v>
      </c>
      <c r="F23" s="136" t="s">
        <v>511</v>
      </c>
      <c r="G23" s="136"/>
      <c r="H23" s="131" t="s">
        <v>512</v>
      </c>
      <c r="I23" s="133" t="s">
        <v>170</v>
      </c>
      <c r="J23" s="133" t="s">
        <v>171</v>
      </c>
      <c r="K23" s="132">
        <v>1</v>
      </c>
      <c r="L23" s="236" t="s">
        <v>41</v>
      </c>
      <c r="M23" s="236" t="s">
        <v>42</v>
      </c>
      <c r="N23" s="236" t="s">
        <v>43</v>
      </c>
      <c r="O23" s="236" t="s">
        <v>44</v>
      </c>
      <c r="P23" s="236" t="s">
        <v>41</v>
      </c>
      <c r="Q23" s="236" t="s">
        <v>42</v>
      </c>
      <c r="R23" s="236" t="s">
        <v>43</v>
      </c>
      <c r="S23" s="236" t="s">
        <v>44</v>
      </c>
      <c r="T23" s="235">
        <v>1</v>
      </c>
      <c r="U23" s="235">
        <v>1</v>
      </c>
      <c r="V23" s="237">
        <f>+T23/U23</f>
        <v>1</v>
      </c>
      <c r="W23" s="237">
        <f t="shared" si="0"/>
        <v>1</v>
      </c>
      <c r="X23" s="133" t="str">
        <f t="shared" si="1"/>
        <v>SATISFACTORIO</v>
      </c>
      <c r="Y23" s="134" t="s">
        <v>513</v>
      </c>
      <c r="Z23" s="242" t="s">
        <v>839</v>
      </c>
    </row>
    <row r="24" spans="1:26" s="27" customFormat="1" ht="408.75" customHeight="1">
      <c r="A24" s="466"/>
      <c r="B24" s="236">
        <v>6</v>
      </c>
      <c r="C24" s="238"/>
      <c r="D24" s="136" t="s">
        <v>164</v>
      </c>
      <c r="E24" s="136" t="s">
        <v>112</v>
      </c>
      <c r="F24" s="136" t="s">
        <v>113</v>
      </c>
      <c r="G24" s="136" t="s">
        <v>113</v>
      </c>
      <c r="H24" s="133" t="s">
        <v>514</v>
      </c>
      <c r="I24" s="133" t="s">
        <v>115</v>
      </c>
      <c r="J24" s="133" t="s">
        <v>116</v>
      </c>
      <c r="K24" s="132">
        <v>1</v>
      </c>
      <c r="L24" s="236" t="s">
        <v>41</v>
      </c>
      <c r="M24" s="236" t="s">
        <v>42</v>
      </c>
      <c r="N24" s="236" t="s">
        <v>43</v>
      </c>
      <c r="O24" s="236" t="s">
        <v>44</v>
      </c>
      <c r="P24" s="236" t="s">
        <v>41</v>
      </c>
      <c r="Q24" s="236" t="s">
        <v>42</v>
      </c>
      <c r="R24" s="236" t="s">
        <v>43</v>
      </c>
      <c r="S24" s="236" t="s">
        <v>44</v>
      </c>
      <c r="T24" s="235">
        <v>2</v>
      </c>
      <c r="U24" s="235">
        <v>4</v>
      </c>
      <c r="V24" s="237">
        <f>+T24/U24</f>
        <v>0.5</v>
      </c>
      <c r="W24" s="237">
        <f t="shared" si="0"/>
        <v>0.5</v>
      </c>
      <c r="X24" s="133" t="str">
        <f t="shared" si="1"/>
        <v>MINIMO</v>
      </c>
      <c r="Y24" s="134" t="s">
        <v>515</v>
      </c>
      <c r="Z24" s="134" t="s">
        <v>929</v>
      </c>
    </row>
    <row r="25" spans="1:26" s="27" customFormat="1" ht="408.75" customHeight="1">
      <c r="A25" s="466"/>
      <c r="B25" s="236">
        <v>7</v>
      </c>
      <c r="C25" s="238"/>
      <c r="D25" s="468" t="s">
        <v>119</v>
      </c>
      <c r="E25" s="136" t="s">
        <v>516</v>
      </c>
      <c r="F25" s="136" t="s">
        <v>517</v>
      </c>
      <c r="G25" s="136" t="s">
        <v>518</v>
      </c>
      <c r="H25" s="131" t="s">
        <v>512</v>
      </c>
      <c r="I25" s="133" t="s">
        <v>170</v>
      </c>
      <c r="J25" s="133" t="s">
        <v>171</v>
      </c>
      <c r="K25" s="132">
        <v>1</v>
      </c>
      <c r="L25" s="236" t="s">
        <v>41</v>
      </c>
      <c r="M25" s="236" t="s">
        <v>42</v>
      </c>
      <c r="N25" s="236" t="s">
        <v>43</v>
      </c>
      <c r="O25" s="236" t="s">
        <v>44</v>
      </c>
      <c r="P25" s="236" t="s">
        <v>41</v>
      </c>
      <c r="Q25" s="236" t="s">
        <v>42</v>
      </c>
      <c r="R25" s="236" t="s">
        <v>43</v>
      </c>
      <c r="S25" s="236" t="s">
        <v>44</v>
      </c>
      <c r="T25" s="235">
        <v>0.5</v>
      </c>
      <c r="U25" s="235">
        <v>1</v>
      </c>
      <c r="V25" s="237">
        <f>+T25/U25</f>
        <v>0.5</v>
      </c>
      <c r="W25" s="237">
        <f t="shared" si="0"/>
        <v>0.5</v>
      </c>
      <c r="X25" s="133" t="str">
        <f t="shared" si="1"/>
        <v>MINIMO</v>
      </c>
      <c r="Y25" s="139" t="s">
        <v>519</v>
      </c>
      <c r="Z25" s="242" t="s">
        <v>838</v>
      </c>
    </row>
    <row r="26" spans="1:26" s="27" customFormat="1" ht="201" customHeight="1">
      <c r="A26" s="466"/>
      <c r="B26" s="449">
        <v>8</v>
      </c>
      <c r="C26" s="471" t="s">
        <v>68</v>
      </c>
      <c r="D26" s="470"/>
      <c r="E26" s="446" t="s">
        <v>75</v>
      </c>
      <c r="F26" s="446" t="s">
        <v>76</v>
      </c>
      <c r="G26" s="446" t="s">
        <v>76</v>
      </c>
      <c r="H26" s="446" t="s">
        <v>520</v>
      </c>
      <c r="I26" s="446" t="s">
        <v>77</v>
      </c>
      <c r="J26" s="446" t="s">
        <v>78</v>
      </c>
      <c r="K26" s="475">
        <v>1</v>
      </c>
      <c r="L26" s="449" t="s">
        <v>41</v>
      </c>
      <c r="M26" s="449" t="s">
        <v>42</v>
      </c>
      <c r="N26" s="449" t="s">
        <v>43</v>
      </c>
      <c r="O26" s="449" t="s">
        <v>44</v>
      </c>
      <c r="P26" s="449" t="s">
        <v>41</v>
      </c>
      <c r="Q26" s="449" t="s">
        <v>42</v>
      </c>
      <c r="R26" s="449" t="s">
        <v>43</v>
      </c>
      <c r="S26" s="449" t="s">
        <v>44</v>
      </c>
      <c r="T26" s="481">
        <v>11</v>
      </c>
      <c r="U26" s="481">
        <v>18</v>
      </c>
      <c r="V26" s="478">
        <f>+T26/U26</f>
        <v>0.6111111111111112</v>
      </c>
      <c r="W26" s="478">
        <f t="shared" si="0"/>
        <v>0.6111111111111112</v>
      </c>
      <c r="X26" s="446" t="str">
        <f t="shared" si="1"/>
        <v>MINIMO</v>
      </c>
      <c r="Y26" s="484" t="s">
        <v>521</v>
      </c>
      <c r="Z26" s="576" t="s">
        <v>836</v>
      </c>
    </row>
    <row r="27" spans="1:26" s="27" customFormat="1" ht="226.5" customHeight="1">
      <c r="A27" s="466"/>
      <c r="B27" s="450"/>
      <c r="C27" s="472"/>
      <c r="D27" s="470"/>
      <c r="E27" s="447"/>
      <c r="F27" s="447"/>
      <c r="G27" s="447"/>
      <c r="H27" s="447"/>
      <c r="I27" s="447"/>
      <c r="J27" s="447"/>
      <c r="K27" s="476"/>
      <c r="L27" s="450"/>
      <c r="M27" s="450"/>
      <c r="N27" s="450"/>
      <c r="O27" s="450"/>
      <c r="P27" s="450"/>
      <c r="Q27" s="450"/>
      <c r="R27" s="450"/>
      <c r="S27" s="450"/>
      <c r="T27" s="482"/>
      <c r="U27" s="482"/>
      <c r="V27" s="479"/>
      <c r="W27" s="479"/>
      <c r="X27" s="447"/>
      <c r="Y27" s="485"/>
      <c r="Z27" s="582"/>
    </row>
    <row r="28" spans="1:26" s="27" customFormat="1" ht="196.5" customHeight="1">
      <c r="A28" s="466"/>
      <c r="B28" s="451"/>
      <c r="C28" s="472"/>
      <c r="D28" s="470"/>
      <c r="E28" s="448"/>
      <c r="F28" s="448"/>
      <c r="G28" s="448"/>
      <c r="H28" s="448"/>
      <c r="I28" s="448"/>
      <c r="J28" s="448"/>
      <c r="K28" s="477"/>
      <c r="L28" s="451"/>
      <c r="M28" s="451"/>
      <c r="N28" s="451"/>
      <c r="O28" s="451"/>
      <c r="P28" s="451"/>
      <c r="Q28" s="451"/>
      <c r="R28" s="451"/>
      <c r="S28" s="451"/>
      <c r="T28" s="483"/>
      <c r="U28" s="483"/>
      <c r="V28" s="480"/>
      <c r="W28" s="480"/>
      <c r="X28" s="448"/>
      <c r="Y28" s="486"/>
      <c r="Z28" s="577"/>
    </row>
    <row r="29" spans="1:26" s="27" customFormat="1" ht="231" customHeight="1">
      <c r="A29" s="466"/>
      <c r="B29" s="449">
        <v>9</v>
      </c>
      <c r="C29" s="472"/>
      <c r="D29" s="470"/>
      <c r="E29" s="446" t="s">
        <v>522</v>
      </c>
      <c r="F29" s="468" t="s">
        <v>136</v>
      </c>
      <c r="G29" s="468" t="s">
        <v>137</v>
      </c>
      <c r="H29" s="468" t="s">
        <v>194</v>
      </c>
      <c r="I29" s="468" t="s">
        <v>83</v>
      </c>
      <c r="J29" s="468" t="s">
        <v>84</v>
      </c>
      <c r="K29" s="475">
        <v>1</v>
      </c>
      <c r="L29" s="449" t="s">
        <v>41</v>
      </c>
      <c r="M29" s="449" t="s">
        <v>42</v>
      </c>
      <c r="N29" s="449" t="s">
        <v>43</v>
      </c>
      <c r="O29" s="449" t="s">
        <v>44</v>
      </c>
      <c r="P29" s="449" t="s">
        <v>41</v>
      </c>
      <c r="Q29" s="449" t="s">
        <v>42</v>
      </c>
      <c r="R29" s="449" t="s">
        <v>43</v>
      </c>
      <c r="S29" s="449" t="s">
        <v>44</v>
      </c>
      <c r="T29" s="481">
        <v>24</v>
      </c>
      <c r="U29" s="481">
        <f>11+25</f>
        <v>36</v>
      </c>
      <c r="V29" s="478">
        <f>+T29/U29</f>
        <v>0.6666666666666666</v>
      </c>
      <c r="W29" s="478">
        <f>+V29/K29</f>
        <v>0.6666666666666666</v>
      </c>
      <c r="X29" s="446" t="str">
        <f>IF(V29&gt;=95%,$O$12,IF(V29&gt;=70%,$N$12,IF(V29&gt;=50%,$M$12,IF(V29&lt;50%,$L$12,))))</f>
        <v>MINIMO</v>
      </c>
      <c r="Y29" s="487" t="s">
        <v>523</v>
      </c>
      <c r="Z29" s="487" t="s">
        <v>857</v>
      </c>
    </row>
    <row r="30" spans="1:32" s="27" customFormat="1" ht="213.75" customHeight="1">
      <c r="A30" s="466"/>
      <c r="B30" s="450"/>
      <c r="C30" s="472"/>
      <c r="D30" s="470"/>
      <c r="E30" s="447"/>
      <c r="F30" s="470"/>
      <c r="G30" s="470"/>
      <c r="H30" s="470"/>
      <c r="I30" s="470"/>
      <c r="J30" s="470"/>
      <c r="K30" s="476"/>
      <c r="L30" s="450"/>
      <c r="M30" s="450"/>
      <c r="N30" s="450"/>
      <c r="O30" s="450"/>
      <c r="P30" s="450"/>
      <c r="Q30" s="450"/>
      <c r="R30" s="450"/>
      <c r="S30" s="450"/>
      <c r="T30" s="482"/>
      <c r="U30" s="482"/>
      <c r="V30" s="479"/>
      <c r="W30" s="479"/>
      <c r="X30" s="447"/>
      <c r="Y30" s="488"/>
      <c r="Z30" s="488"/>
      <c r="AF30" s="259"/>
    </row>
    <row r="31" spans="1:32" s="27" customFormat="1" ht="204" customHeight="1">
      <c r="A31" s="466"/>
      <c r="B31" s="451"/>
      <c r="C31" s="472"/>
      <c r="D31" s="470"/>
      <c r="E31" s="448"/>
      <c r="F31" s="469"/>
      <c r="G31" s="469"/>
      <c r="H31" s="469"/>
      <c r="I31" s="469"/>
      <c r="J31" s="469"/>
      <c r="K31" s="477"/>
      <c r="L31" s="451"/>
      <c r="M31" s="451"/>
      <c r="N31" s="451"/>
      <c r="O31" s="451"/>
      <c r="P31" s="451"/>
      <c r="Q31" s="451"/>
      <c r="R31" s="451"/>
      <c r="S31" s="451"/>
      <c r="T31" s="483"/>
      <c r="U31" s="483"/>
      <c r="V31" s="480"/>
      <c r="W31" s="480"/>
      <c r="X31" s="448"/>
      <c r="Y31" s="489"/>
      <c r="Z31" s="489"/>
      <c r="AF31" s="259"/>
    </row>
    <row r="32" spans="1:26" s="27" customFormat="1" ht="408.75" customHeight="1">
      <c r="A32" s="466"/>
      <c r="B32" s="236">
        <v>10</v>
      </c>
      <c r="C32" s="472"/>
      <c r="D32" s="470"/>
      <c r="E32" s="136" t="s">
        <v>86</v>
      </c>
      <c r="F32" s="136" t="s">
        <v>87</v>
      </c>
      <c r="G32" s="136" t="s">
        <v>87</v>
      </c>
      <c r="H32" s="133" t="s">
        <v>520</v>
      </c>
      <c r="I32" s="133" t="s">
        <v>88</v>
      </c>
      <c r="J32" s="133" t="s">
        <v>89</v>
      </c>
      <c r="K32" s="132">
        <v>1</v>
      </c>
      <c r="L32" s="236" t="s">
        <v>41</v>
      </c>
      <c r="M32" s="236" t="s">
        <v>42</v>
      </c>
      <c r="N32" s="236" t="s">
        <v>43</v>
      </c>
      <c r="O32" s="236" t="s">
        <v>44</v>
      </c>
      <c r="P32" s="236" t="s">
        <v>41</v>
      </c>
      <c r="Q32" s="236" t="s">
        <v>42</v>
      </c>
      <c r="R32" s="236" t="s">
        <v>43</v>
      </c>
      <c r="S32" s="236" t="s">
        <v>44</v>
      </c>
      <c r="T32" s="235">
        <v>26</v>
      </c>
      <c r="U32" s="235">
        <v>33</v>
      </c>
      <c r="V32" s="237">
        <f>+T32/U32</f>
        <v>0.7878787878787878</v>
      </c>
      <c r="W32" s="237">
        <f>+V32/K32</f>
        <v>0.7878787878787878</v>
      </c>
      <c r="X32" s="133" t="str">
        <f>IF(V32&gt;=95%,$O$12,IF(V32&gt;=70%,$N$12,IF(V32&gt;=50%,$M$12,IF(V32&lt;50%,$L$12,))))</f>
        <v>ACEPTABLE</v>
      </c>
      <c r="Y32" s="134" t="s">
        <v>524</v>
      </c>
      <c r="Z32" s="258" t="s">
        <v>858</v>
      </c>
    </row>
    <row r="33" spans="1:26" s="27" customFormat="1" ht="389.25" customHeight="1">
      <c r="A33" s="466"/>
      <c r="B33" s="449">
        <v>11</v>
      </c>
      <c r="C33" s="472"/>
      <c r="D33" s="470"/>
      <c r="E33" s="446" t="s">
        <v>98</v>
      </c>
      <c r="F33" s="446" t="s">
        <v>153</v>
      </c>
      <c r="G33" s="446" t="s">
        <v>100</v>
      </c>
      <c r="H33" s="446" t="s">
        <v>525</v>
      </c>
      <c r="I33" s="446" t="s">
        <v>102</v>
      </c>
      <c r="J33" s="446" t="s">
        <v>103</v>
      </c>
      <c r="K33" s="475">
        <v>1</v>
      </c>
      <c r="L33" s="449" t="s">
        <v>41</v>
      </c>
      <c r="M33" s="449" t="s">
        <v>42</v>
      </c>
      <c r="N33" s="449" t="s">
        <v>43</v>
      </c>
      <c r="O33" s="449" t="s">
        <v>44</v>
      </c>
      <c r="P33" s="449" t="s">
        <v>41</v>
      </c>
      <c r="Q33" s="449" t="s">
        <v>42</v>
      </c>
      <c r="R33" s="449" t="s">
        <v>43</v>
      </c>
      <c r="S33" s="449" t="s">
        <v>44</v>
      </c>
      <c r="T33" s="481">
        <v>11</v>
      </c>
      <c r="U33" s="481">
        <v>11</v>
      </c>
      <c r="V33" s="478">
        <f>+T33/U33</f>
        <v>1</v>
      </c>
      <c r="W33" s="478">
        <f>+V33/K33</f>
        <v>1</v>
      </c>
      <c r="X33" s="446" t="str">
        <f>IF(V33&gt;=95%,$O$12,IF(V33&gt;=70%,$N$12,IF(V33&gt;=50%,$M$12,IF(V33&lt;50%,$L$12,))))</f>
        <v>SATISFACTORIO</v>
      </c>
      <c r="Y33" s="484" t="s">
        <v>526</v>
      </c>
      <c r="Z33" s="576" t="s">
        <v>860</v>
      </c>
    </row>
    <row r="34" spans="1:26" s="27" customFormat="1" ht="300.75" customHeight="1">
      <c r="A34" s="466"/>
      <c r="B34" s="451"/>
      <c r="C34" s="472"/>
      <c r="D34" s="470"/>
      <c r="E34" s="447"/>
      <c r="F34" s="448"/>
      <c r="G34" s="448"/>
      <c r="H34" s="448"/>
      <c r="I34" s="447"/>
      <c r="J34" s="448"/>
      <c r="K34" s="477"/>
      <c r="L34" s="451"/>
      <c r="M34" s="451"/>
      <c r="N34" s="451"/>
      <c r="O34" s="451"/>
      <c r="P34" s="451"/>
      <c r="Q34" s="451"/>
      <c r="R34" s="451"/>
      <c r="S34" s="451"/>
      <c r="T34" s="483"/>
      <c r="U34" s="483"/>
      <c r="V34" s="480"/>
      <c r="W34" s="480"/>
      <c r="X34" s="448"/>
      <c r="Y34" s="486"/>
      <c r="Z34" s="577"/>
    </row>
    <row r="35" spans="1:26" s="27" customFormat="1" ht="408.75" customHeight="1">
      <c r="A35" s="466"/>
      <c r="B35" s="449">
        <v>12</v>
      </c>
      <c r="C35" s="472"/>
      <c r="D35" s="470"/>
      <c r="E35" s="447"/>
      <c r="F35" s="446" t="s">
        <v>156</v>
      </c>
      <c r="G35" s="446" t="s">
        <v>157</v>
      </c>
      <c r="H35" s="446" t="s">
        <v>525</v>
      </c>
      <c r="I35" s="447"/>
      <c r="J35" s="446" t="s">
        <v>106</v>
      </c>
      <c r="K35" s="475">
        <v>1</v>
      </c>
      <c r="L35" s="449" t="s">
        <v>41</v>
      </c>
      <c r="M35" s="449" t="s">
        <v>42</v>
      </c>
      <c r="N35" s="449" t="s">
        <v>43</v>
      </c>
      <c r="O35" s="449" t="s">
        <v>44</v>
      </c>
      <c r="P35" s="449" t="s">
        <v>41</v>
      </c>
      <c r="Q35" s="449" t="s">
        <v>42</v>
      </c>
      <c r="R35" s="449" t="s">
        <v>43</v>
      </c>
      <c r="S35" s="449" t="s">
        <v>44</v>
      </c>
      <c r="T35" s="481">
        <v>11</v>
      </c>
      <c r="U35" s="481">
        <v>11</v>
      </c>
      <c r="V35" s="478">
        <f>+T35/U35</f>
        <v>1</v>
      </c>
      <c r="W35" s="478">
        <f>+V35/K35</f>
        <v>1</v>
      </c>
      <c r="X35" s="446" t="str">
        <f>IF(V35&gt;=95%,$O$12,IF(V35&gt;=70%,$N$12,IF(V35&gt;=50%,$M$12,IF(V35&lt;50%,$L$12,))))</f>
        <v>SATISFACTORIO</v>
      </c>
      <c r="Y35" s="484" t="s">
        <v>527</v>
      </c>
      <c r="Z35" s="576" t="s">
        <v>861</v>
      </c>
    </row>
    <row r="36" spans="1:26" s="27" customFormat="1" ht="408.75" customHeight="1">
      <c r="A36" s="466"/>
      <c r="B36" s="451"/>
      <c r="C36" s="472"/>
      <c r="D36" s="470"/>
      <c r="E36" s="447"/>
      <c r="F36" s="448"/>
      <c r="G36" s="448"/>
      <c r="H36" s="448"/>
      <c r="I36" s="447"/>
      <c r="J36" s="448"/>
      <c r="K36" s="477"/>
      <c r="L36" s="451"/>
      <c r="M36" s="451"/>
      <c r="N36" s="451"/>
      <c r="O36" s="451"/>
      <c r="P36" s="451"/>
      <c r="Q36" s="451"/>
      <c r="R36" s="451"/>
      <c r="S36" s="451"/>
      <c r="T36" s="483"/>
      <c r="U36" s="483"/>
      <c r="V36" s="480"/>
      <c r="W36" s="480"/>
      <c r="X36" s="448"/>
      <c r="Y36" s="486"/>
      <c r="Z36" s="577"/>
    </row>
    <row r="37" spans="1:26" s="27" customFormat="1" ht="200.25" customHeight="1">
      <c r="A37" s="466"/>
      <c r="B37" s="449">
        <v>13</v>
      </c>
      <c r="C37" s="472"/>
      <c r="D37" s="470"/>
      <c r="E37" s="447"/>
      <c r="F37" s="446" t="s">
        <v>160</v>
      </c>
      <c r="G37" s="446" t="s">
        <v>161</v>
      </c>
      <c r="H37" s="446" t="s">
        <v>525</v>
      </c>
      <c r="I37" s="447"/>
      <c r="J37" s="446" t="s">
        <v>109</v>
      </c>
      <c r="K37" s="475">
        <v>1</v>
      </c>
      <c r="L37" s="449" t="s">
        <v>41</v>
      </c>
      <c r="M37" s="449" t="s">
        <v>42</v>
      </c>
      <c r="N37" s="449" t="s">
        <v>43</v>
      </c>
      <c r="O37" s="449" t="s">
        <v>44</v>
      </c>
      <c r="P37" s="449" t="s">
        <v>41</v>
      </c>
      <c r="Q37" s="449" t="s">
        <v>42</v>
      </c>
      <c r="R37" s="449" t="s">
        <v>43</v>
      </c>
      <c r="S37" s="449" t="s">
        <v>44</v>
      </c>
      <c r="T37" s="481">
        <v>0</v>
      </c>
      <c r="U37" s="481">
        <v>2</v>
      </c>
      <c r="V37" s="478">
        <f>+T37/U37</f>
        <v>0</v>
      </c>
      <c r="W37" s="478">
        <f>+V37/K37</f>
        <v>0</v>
      </c>
      <c r="X37" s="578" t="str">
        <f>IF(V37&gt;=95%,$O$12,IF(V37&gt;=70%,$N$12,IF(V37&gt;=50%,$M$12,IF(V37&lt;50%,$L$12,))))</f>
        <v>INSATISFACTORIO</v>
      </c>
      <c r="Y37" s="484" t="s">
        <v>528</v>
      </c>
      <c r="Z37" s="576" t="s">
        <v>862</v>
      </c>
    </row>
    <row r="38" spans="1:26" s="27" customFormat="1" ht="408.75" customHeight="1">
      <c r="A38" s="467"/>
      <c r="B38" s="451"/>
      <c r="C38" s="473"/>
      <c r="D38" s="469"/>
      <c r="E38" s="448"/>
      <c r="F38" s="448"/>
      <c r="G38" s="448"/>
      <c r="H38" s="448"/>
      <c r="I38" s="448"/>
      <c r="J38" s="448"/>
      <c r="K38" s="477"/>
      <c r="L38" s="451"/>
      <c r="M38" s="451"/>
      <c r="N38" s="451"/>
      <c r="O38" s="451"/>
      <c r="P38" s="451"/>
      <c r="Q38" s="451"/>
      <c r="R38" s="451"/>
      <c r="S38" s="451"/>
      <c r="T38" s="483"/>
      <c r="U38" s="483"/>
      <c r="V38" s="480"/>
      <c r="W38" s="480"/>
      <c r="X38" s="579"/>
      <c r="Y38" s="486"/>
      <c r="Z38" s="577"/>
    </row>
    <row r="39" spans="1:26" s="27" customFormat="1" ht="306.75" customHeight="1">
      <c r="A39" s="500" t="s">
        <v>531</v>
      </c>
      <c r="B39" s="140">
        <v>1</v>
      </c>
      <c r="C39" s="501" t="s">
        <v>532</v>
      </c>
      <c r="D39" s="501" t="s">
        <v>485</v>
      </c>
      <c r="E39" s="141" t="s">
        <v>533</v>
      </c>
      <c r="F39" s="142" t="s">
        <v>534</v>
      </c>
      <c r="G39" s="142" t="s">
        <v>535</v>
      </c>
      <c r="H39" s="143" t="s">
        <v>536</v>
      </c>
      <c r="I39" s="143" t="s">
        <v>537</v>
      </c>
      <c r="J39" s="143" t="s">
        <v>538</v>
      </c>
      <c r="K39" s="144">
        <v>1</v>
      </c>
      <c r="L39" s="145" t="s">
        <v>41</v>
      </c>
      <c r="M39" s="145" t="s">
        <v>42</v>
      </c>
      <c r="N39" s="145" t="s">
        <v>43</v>
      </c>
      <c r="O39" s="145" t="s">
        <v>44</v>
      </c>
      <c r="P39" s="145" t="s">
        <v>41</v>
      </c>
      <c r="Q39" s="145" t="s">
        <v>42</v>
      </c>
      <c r="R39" s="145" t="s">
        <v>43</v>
      </c>
      <c r="S39" s="145" t="s">
        <v>44</v>
      </c>
      <c r="T39" s="146">
        <v>3087</v>
      </c>
      <c r="U39" s="146">
        <v>3200</v>
      </c>
      <c r="V39" s="147">
        <f>+T39/U39</f>
        <v>0.9646875</v>
      </c>
      <c r="W39" s="147">
        <f>+V39/K39</f>
        <v>0.9646875</v>
      </c>
      <c r="X39" s="143" t="str">
        <f>IF(V39&gt;=95%,$O$12,IF(V39&gt;=70%,$N$12,IF(V39&gt;=50%,$M$12,IF(V39&lt;50%,$L$12,))))</f>
        <v>SATISFACTORIO</v>
      </c>
      <c r="Y39" s="148" t="s">
        <v>539</v>
      </c>
      <c r="Z39" s="142" t="s">
        <v>863</v>
      </c>
    </row>
    <row r="40" spans="1:26" s="27" customFormat="1" ht="198.75" customHeight="1">
      <c r="A40" s="500"/>
      <c r="B40" s="140">
        <v>2</v>
      </c>
      <c r="C40" s="501"/>
      <c r="D40" s="501"/>
      <c r="E40" s="149" t="s">
        <v>540</v>
      </c>
      <c r="F40" s="142" t="s">
        <v>541</v>
      </c>
      <c r="G40" s="142" t="s">
        <v>542</v>
      </c>
      <c r="H40" s="143" t="s">
        <v>543</v>
      </c>
      <c r="I40" s="143" t="s">
        <v>544</v>
      </c>
      <c r="J40" s="143" t="s">
        <v>545</v>
      </c>
      <c r="K40" s="144">
        <v>1</v>
      </c>
      <c r="L40" s="145" t="s">
        <v>41</v>
      </c>
      <c r="M40" s="145" t="s">
        <v>42</v>
      </c>
      <c r="N40" s="145" t="s">
        <v>43</v>
      </c>
      <c r="O40" s="145" t="s">
        <v>44</v>
      </c>
      <c r="P40" s="145" t="s">
        <v>41</v>
      </c>
      <c r="Q40" s="145" t="s">
        <v>42</v>
      </c>
      <c r="R40" s="145" t="s">
        <v>43</v>
      </c>
      <c r="S40" s="145" t="s">
        <v>44</v>
      </c>
      <c r="T40" s="146">
        <v>147</v>
      </c>
      <c r="U40" s="146">
        <v>147</v>
      </c>
      <c r="V40" s="147">
        <f>+T40/U40</f>
        <v>1</v>
      </c>
      <c r="W40" s="147">
        <f>+V40/K40</f>
        <v>1</v>
      </c>
      <c r="X40" s="143" t="str">
        <f>IF(V40&gt;=95%,$O$12,IF(V40&gt;=70%,$N$12,IF(V40&gt;=50%,$M$12,IF(V40&lt;50%,$L$12,))))</f>
        <v>SATISFACTORIO</v>
      </c>
      <c r="Y40" s="150" t="s">
        <v>546</v>
      </c>
      <c r="Z40" s="142" t="s">
        <v>864</v>
      </c>
    </row>
    <row r="41" spans="1:26" s="27" customFormat="1" ht="409.5" customHeight="1">
      <c r="A41" s="500"/>
      <c r="B41" s="140">
        <v>3</v>
      </c>
      <c r="C41" s="501"/>
      <c r="D41" s="501"/>
      <c r="E41" s="141" t="s">
        <v>547</v>
      </c>
      <c r="F41" s="142" t="s">
        <v>548</v>
      </c>
      <c r="G41" s="142" t="s">
        <v>548</v>
      </c>
      <c r="H41" s="143" t="s">
        <v>549</v>
      </c>
      <c r="I41" s="143" t="s">
        <v>550</v>
      </c>
      <c r="J41" s="143" t="s">
        <v>551</v>
      </c>
      <c r="K41" s="144">
        <v>1</v>
      </c>
      <c r="L41" s="145" t="s">
        <v>41</v>
      </c>
      <c r="M41" s="145" t="s">
        <v>42</v>
      </c>
      <c r="N41" s="145" t="s">
        <v>43</v>
      </c>
      <c r="O41" s="145" t="s">
        <v>44</v>
      </c>
      <c r="P41" s="145" t="s">
        <v>41</v>
      </c>
      <c r="Q41" s="145" t="s">
        <v>42</v>
      </c>
      <c r="R41" s="145" t="s">
        <v>43</v>
      </c>
      <c r="S41" s="145" t="s">
        <v>44</v>
      </c>
      <c r="T41" s="146">
        <v>10113</v>
      </c>
      <c r="U41" s="146">
        <v>10113</v>
      </c>
      <c r="V41" s="147">
        <f>+T41/U41</f>
        <v>1</v>
      </c>
      <c r="W41" s="147">
        <f>+V41/K41</f>
        <v>1</v>
      </c>
      <c r="X41" s="143" t="str">
        <f>IF(V41&gt;=95%,$O$12,IF(V41&gt;=70%,$N$12,IF(V41&gt;=50%,$M$12,IF(V41&lt;50%,$L$12,))))</f>
        <v>SATISFACTORIO</v>
      </c>
      <c r="Y41" s="148" t="s">
        <v>552</v>
      </c>
      <c r="Z41" s="142" t="s">
        <v>865</v>
      </c>
    </row>
    <row r="42" spans="1:26" s="27" customFormat="1" ht="284.25" customHeight="1">
      <c r="A42" s="500"/>
      <c r="B42" s="140">
        <v>4</v>
      </c>
      <c r="C42" s="445" t="s">
        <v>166</v>
      </c>
      <c r="D42" s="501" t="s">
        <v>119</v>
      </c>
      <c r="E42" s="142" t="s">
        <v>553</v>
      </c>
      <c r="F42" s="142" t="s">
        <v>554</v>
      </c>
      <c r="G42" s="142" t="s">
        <v>555</v>
      </c>
      <c r="H42" s="143" t="s">
        <v>556</v>
      </c>
      <c r="I42" s="143" t="s">
        <v>170</v>
      </c>
      <c r="J42" s="143" t="s">
        <v>171</v>
      </c>
      <c r="K42" s="144">
        <v>1</v>
      </c>
      <c r="L42" s="145" t="s">
        <v>41</v>
      </c>
      <c r="M42" s="145" t="s">
        <v>42</v>
      </c>
      <c r="N42" s="145" t="s">
        <v>43</v>
      </c>
      <c r="O42" s="145" t="s">
        <v>44</v>
      </c>
      <c r="P42" s="145" t="s">
        <v>41</v>
      </c>
      <c r="Q42" s="145" t="s">
        <v>42</v>
      </c>
      <c r="R42" s="145" t="s">
        <v>43</v>
      </c>
      <c r="S42" s="145" t="s">
        <v>44</v>
      </c>
      <c r="T42" s="146">
        <v>0</v>
      </c>
      <c r="U42" s="146">
        <v>1</v>
      </c>
      <c r="V42" s="147">
        <f>+T42/U42</f>
        <v>0</v>
      </c>
      <c r="W42" s="147">
        <f>+V42/K42</f>
        <v>0</v>
      </c>
      <c r="X42" s="243" t="str">
        <f>IF(V42&gt;=95%,$O$12,IF(V42&gt;=70%,$N$12,IF(V42&gt;=50%,$M$12,IF(V42&lt;50%,$L$12,))))</f>
        <v>INSATISFACTORIO</v>
      </c>
      <c r="Y42" s="148" t="s">
        <v>557</v>
      </c>
      <c r="Z42" s="142" t="s">
        <v>840</v>
      </c>
    </row>
    <row r="43" spans="1:26" s="27" customFormat="1" ht="262.5" customHeight="1">
      <c r="A43" s="500"/>
      <c r="B43" s="140">
        <v>5</v>
      </c>
      <c r="C43" s="445"/>
      <c r="D43" s="501"/>
      <c r="E43" s="142" t="s">
        <v>558</v>
      </c>
      <c r="F43" s="234" t="s">
        <v>51</v>
      </c>
      <c r="G43" s="142" t="s">
        <v>559</v>
      </c>
      <c r="H43" s="143" t="s">
        <v>560</v>
      </c>
      <c r="I43" s="143" t="s">
        <v>508</v>
      </c>
      <c r="J43" s="143" t="s">
        <v>171</v>
      </c>
      <c r="K43" s="144">
        <v>1</v>
      </c>
      <c r="L43" s="145" t="s">
        <v>41</v>
      </c>
      <c r="M43" s="145" t="s">
        <v>42</v>
      </c>
      <c r="N43" s="145" t="s">
        <v>43</v>
      </c>
      <c r="O43" s="145" t="s">
        <v>44</v>
      </c>
      <c r="P43" s="145" t="s">
        <v>41</v>
      </c>
      <c r="Q43" s="145" t="s">
        <v>42</v>
      </c>
      <c r="R43" s="145" t="s">
        <v>43</v>
      </c>
      <c r="S43" s="145" t="s">
        <v>44</v>
      </c>
      <c r="T43" s="146" t="s">
        <v>51</v>
      </c>
      <c r="U43" s="146" t="s">
        <v>51</v>
      </c>
      <c r="V43" s="147" t="s">
        <v>51</v>
      </c>
      <c r="W43" s="147" t="s">
        <v>51</v>
      </c>
      <c r="X43" s="143" t="s">
        <v>51</v>
      </c>
      <c r="Y43" s="148" t="s">
        <v>561</v>
      </c>
      <c r="Z43" s="234" t="s">
        <v>51</v>
      </c>
    </row>
    <row r="44" spans="1:26" s="27" customFormat="1" ht="262.5" customHeight="1">
      <c r="A44" s="500"/>
      <c r="B44" s="140">
        <v>6</v>
      </c>
      <c r="C44" s="151"/>
      <c r="D44" s="143" t="s">
        <v>164</v>
      </c>
      <c r="E44" s="142" t="s">
        <v>112</v>
      </c>
      <c r="F44" s="142" t="s">
        <v>113</v>
      </c>
      <c r="G44" s="142" t="s">
        <v>113</v>
      </c>
      <c r="H44" s="143" t="s">
        <v>562</v>
      </c>
      <c r="I44" s="143" t="s">
        <v>115</v>
      </c>
      <c r="J44" s="143" t="s">
        <v>116</v>
      </c>
      <c r="K44" s="144">
        <v>1</v>
      </c>
      <c r="L44" s="145" t="s">
        <v>41</v>
      </c>
      <c r="M44" s="145" t="s">
        <v>42</v>
      </c>
      <c r="N44" s="145" t="s">
        <v>43</v>
      </c>
      <c r="O44" s="145" t="s">
        <v>44</v>
      </c>
      <c r="P44" s="145" t="s">
        <v>41</v>
      </c>
      <c r="Q44" s="145" t="s">
        <v>42</v>
      </c>
      <c r="R44" s="145" t="s">
        <v>43</v>
      </c>
      <c r="S44" s="145" t="s">
        <v>44</v>
      </c>
      <c r="T44" s="146">
        <v>4</v>
      </c>
      <c r="U44" s="146">
        <v>4</v>
      </c>
      <c r="V44" s="147">
        <f>+T44/U44</f>
        <v>1</v>
      </c>
      <c r="W44" s="147">
        <f>+V44/K44</f>
        <v>1</v>
      </c>
      <c r="X44" s="143" t="str">
        <f>IF(V44&gt;=95%,$O$12,IF(V44&gt;=70%,$N$12,IF(V44&gt;=50%,$M$12,IF(V44&lt;50%,$L$12,))))</f>
        <v>SATISFACTORIO</v>
      </c>
      <c r="Y44" s="148" t="s">
        <v>563</v>
      </c>
      <c r="Z44" s="148" t="s">
        <v>930</v>
      </c>
    </row>
    <row r="45" spans="1:26" s="27" customFormat="1" ht="409.5" customHeight="1">
      <c r="A45" s="500"/>
      <c r="B45" s="140">
        <v>7</v>
      </c>
      <c r="C45" s="445" t="s">
        <v>68</v>
      </c>
      <c r="D45" s="474" t="s">
        <v>119</v>
      </c>
      <c r="E45" s="142" t="s">
        <v>86</v>
      </c>
      <c r="F45" s="142" t="s">
        <v>87</v>
      </c>
      <c r="G45" s="142" t="s">
        <v>87</v>
      </c>
      <c r="H45" s="143" t="s">
        <v>564</v>
      </c>
      <c r="I45" s="143" t="s">
        <v>88</v>
      </c>
      <c r="J45" s="143" t="s">
        <v>89</v>
      </c>
      <c r="K45" s="144">
        <v>1</v>
      </c>
      <c r="L45" s="145" t="s">
        <v>41</v>
      </c>
      <c r="M45" s="145" t="s">
        <v>42</v>
      </c>
      <c r="N45" s="145" t="s">
        <v>43</v>
      </c>
      <c r="O45" s="145" t="s">
        <v>44</v>
      </c>
      <c r="P45" s="145" t="s">
        <v>41</v>
      </c>
      <c r="Q45" s="145" t="s">
        <v>42</v>
      </c>
      <c r="R45" s="145" t="s">
        <v>43</v>
      </c>
      <c r="S45" s="145" t="s">
        <v>44</v>
      </c>
      <c r="T45" s="146">
        <v>6</v>
      </c>
      <c r="U45" s="146">
        <v>7</v>
      </c>
      <c r="V45" s="147">
        <f>+T45/U45</f>
        <v>0.8571428571428571</v>
      </c>
      <c r="W45" s="147">
        <f>+V45/K45</f>
        <v>0.8571428571428571</v>
      </c>
      <c r="X45" s="143" t="str">
        <f>IF(V45&gt;=95%,$O$12,IF(V45&gt;=70%,$N$12,IF(V45&gt;=50%,$M$12,IF(V45&lt;50%,$L$12,))))</f>
        <v>ACEPTABLE</v>
      </c>
      <c r="Y45" s="148" t="s">
        <v>565</v>
      </c>
      <c r="Z45" s="142" t="s">
        <v>866</v>
      </c>
    </row>
    <row r="46" spans="1:26" s="27" customFormat="1" ht="276.75" customHeight="1">
      <c r="A46" s="500"/>
      <c r="B46" s="452">
        <v>8</v>
      </c>
      <c r="C46" s="445"/>
      <c r="D46" s="474"/>
      <c r="E46" s="502" t="s">
        <v>75</v>
      </c>
      <c r="F46" s="502" t="s">
        <v>76</v>
      </c>
      <c r="G46" s="502" t="s">
        <v>76</v>
      </c>
      <c r="H46" s="502" t="s">
        <v>566</v>
      </c>
      <c r="I46" s="502" t="s">
        <v>77</v>
      </c>
      <c r="J46" s="502" t="s">
        <v>78</v>
      </c>
      <c r="K46" s="508">
        <v>1</v>
      </c>
      <c r="L46" s="505" t="s">
        <v>41</v>
      </c>
      <c r="M46" s="505" t="s">
        <v>42</v>
      </c>
      <c r="N46" s="505" t="s">
        <v>43</v>
      </c>
      <c r="O46" s="505" t="s">
        <v>44</v>
      </c>
      <c r="P46" s="505" t="s">
        <v>41</v>
      </c>
      <c r="Q46" s="505" t="s">
        <v>42</v>
      </c>
      <c r="R46" s="505" t="s">
        <v>43</v>
      </c>
      <c r="S46" s="505" t="s">
        <v>44</v>
      </c>
      <c r="T46" s="511">
        <v>10</v>
      </c>
      <c r="U46" s="511">
        <v>13</v>
      </c>
      <c r="V46" s="514">
        <f>+T46/U46</f>
        <v>0.7692307692307693</v>
      </c>
      <c r="W46" s="514">
        <f>+V46/K46</f>
        <v>0.7692307692307693</v>
      </c>
      <c r="X46" s="502" t="str">
        <f>IF(V46&gt;=95%,$O$12,IF(V46&gt;=70%,$N$12,IF(V46&gt;=50%,$M$12,IF(V46&lt;50%,$L$12,))))</f>
        <v>ACEPTABLE</v>
      </c>
      <c r="Y46" s="517" t="s">
        <v>567</v>
      </c>
      <c r="Z46" s="585" t="s">
        <v>870</v>
      </c>
    </row>
    <row r="47" spans="1:26" s="27" customFormat="1" ht="242.25" customHeight="1">
      <c r="A47" s="500"/>
      <c r="B47" s="453"/>
      <c r="C47" s="445"/>
      <c r="D47" s="474"/>
      <c r="E47" s="503"/>
      <c r="F47" s="503"/>
      <c r="G47" s="503"/>
      <c r="H47" s="503"/>
      <c r="I47" s="503"/>
      <c r="J47" s="503"/>
      <c r="K47" s="509"/>
      <c r="L47" s="506"/>
      <c r="M47" s="506"/>
      <c r="N47" s="506"/>
      <c r="O47" s="506"/>
      <c r="P47" s="506"/>
      <c r="Q47" s="506"/>
      <c r="R47" s="506"/>
      <c r="S47" s="506"/>
      <c r="T47" s="512"/>
      <c r="U47" s="512"/>
      <c r="V47" s="515"/>
      <c r="W47" s="515"/>
      <c r="X47" s="503"/>
      <c r="Y47" s="518"/>
      <c r="Z47" s="586"/>
    </row>
    <row r="48" spans="1:26" s="27" customFormat="1" ht="144.75" customHeight="1">
      <c r="A48" s="500"/>
      <c r="B48" s="454"/>
      <c r="C48" s="445"/>
      <c r="D48" s="474"/>
      <c r="E48" s="504"/>
      <c r="F48" s="504"/>
      <c r="G48" s="504"/>
      <c r="H48" s="504"/>
      <c r="I48" s="504"/>
      <c r="J48" s="504"/>
      <c r="K48" s="510"/>
      <c r="L48" s="507"/>
      <c r="M48" s="507"/>
      <c r="N48" s="507"/>
      <c r="O48" s="507"/>
      <c r="P48" s="507"/>
      <c r="Q48" s="507"/>
      <c r="R48" s="507"/>
      <c r="S48" s="507"/>
      <c r="T48" s="513"/>
      <c r="U48" s="513"/>
      <c r="V48" s="516"/>
      <c r="W48" s="516"/>
      <c r="X48" s="504"/>
      <c r="Y48" s="519"/>
      <c r="Z48" s="587"/>
    </row>
    <row r="49" spans="1:30" s="27" customFormat="1" ht="408.75" customHeight="1">
      <c r="A49" s="500"/>
      <c r="B49" s="140">
        <v>9</v>
      </c>
      <c r="C49" s="445"/>
      <c r="D49" s="474"/>
      <c r="E49" s="142" t="s">
        <v>568</v>
      </c>
      <c r="F49" s="152" t="s">
        <v>136</v>
      </c>
      <c r="G49" s="152" t="s">
        <v>137</v>
      </c>
      <c r="H49" s="153" t="s">
        <v>194</v>
      </c>
      <c r="I49" s="153" t="s">
        <v>83</v>
      </c>
      <c r="J49" s="153" t="s">
        <v>84</v>
      </c>
      <c r="K49" s="154">
        <v>1</v>
      </c>
      <c r="L49" s="145" t="s">
        <v>41</v>
      </c>
      <c r="M49" s="145" t="s">
        <v>42</v>
      </c>
      <c r="N49" s="145" t="s">
        <v>43</v>
      </c>
      <c r="O49" s="145" t="s">
        <v>44</v>
      </c>
      <c r="P49" s="145" t="s">
        <v>41</v>
      </c>
      <c r="Q49" s="145" t="s">
        <v>42</v>
      </c>
      <c r="R49" s="145" t="s">
        <v>43</v>
      </c>
      <c r="S49" s="145" t="s">
        <v>44</v>
      </c>
      <c r="T49" s="146">
        <v>13</v>
      </c>
      <c r="U49" s="146">
        <v>18</v>
      </c>
      <c r="V49" s="147">
        <f>+T49/U49</f>
        <v>0.7222222222222222</v>
      </c>
      <c r="W49" s="147">
        <f>+V49/K49</f>
        <v>0.7222222222222222</v>
      </c>
      <c r="X49" s="143" t="str">
        <f>IF(V49&gt;=95%,$O$12,IF(V49&gt;=70%,$N$12,IF(V49&gt;=50%,$M$12,IF(V49&lt;50%,$L$12,))))</f>
        <v>ACEPTABLE</v>
      </c>
      <c r="Y49" s="148" t="s">
        <v>569</v>
      </c>
      <c r="Z49" s="266" t="s">
        <v>871</v>
      </c>
      <c r="AD49" s="259"/>
    </row>
    <row r="50" spans="1:30" s="27" customFormat="1" ht="236.25" customHeight="1">
      <c r="A50" s="500"/>
      <c r="B50" s="452">
        <v>10</v>
      </c>
      <c r="C50" s="445"/>
      <c r="D50" s="502" t="s">
        <v>152</v>
      </c>
      <c r="E50" s="502" t="s">
        <v>98</v>
      </c>
      <c r="F50" s="502" t="s">
        <v>99</v>
      </c>
      <c r="G50" s="502" t="s">
        <v>570</v>
      </c>
      <c r="H50" s="502" t="s">
        <v>571</v>
      </c>
      <c r="I50" s="502" t="s">
        <v>102</v>
      </c>
      <c r="J50" s="502" t="s">
        <v>572</v>
      </c>
      <c r="K50" s="508">
        <v>1</v>
      </c>
      <c r="L50" s="505" t="s">
        <v>41</v>
      </c>
      <c r="M50" s="505" t="s">
        <v>42</v>
      </c>
      <c r="N50" s="505" t="s">
        <v>43</v>
      </c>
      <c r="O50" s="505" t="s">
        <v>44</v>
      </c>
      <c r="P50" s="505" t="s">
        <v>41</v>
      </c>
      <c r="Q50" s="505" t="s">
        <v>42</v>
      </c>
      <c r="R50" s="505" t="s">
        <v>43</v>
      </c>
      <c r="S50" s="505" t="s">
        <v>44</v>
      </c>
      <c r="T50" s="511">
        <v>9</v>
      </c>
      <c r="U50" s="511">
        <v>9</v>
      </c>
      <c r="V50" s="514">
        <f>+T50/U50</f>
        <v>1</v>
      </c>
      <c r="W50" s="514">
        <f>+V50/K50</f>
        <v>1</v>
      </c>
      <c r="X50" s="502" t="str">
        <f>IF(V50&gt;=95%,$O$12,IF(V50&gt;=70%,$N$12,IF(V50&gt;=50%,$M$12,IF(V50&lt;50%,$L$12,))))</f>
        <v>SATISFACTORIO</v>
      </c>
      <c r="Y50" s="520" t="s">
        <v>573</v>
      </c>
      <c r="Z50" s="583" t="s">
        <v>867</v>
      </c>
      <c r="AD50" s="259"/>
    </row>
    <row r="51" spans="1:26" s="27" customFormat="1" ht="231" customHeight="1">
      <c r="A51" s="500"/>
      <c r="B51" s="454"/>
      <c r="C51" s="445"/>
      <c r="D51" s="503"/>
      <c r="E51" s="503"/>
      <c r="F51" s="504"/>
      <c r="G51" s="504"/>
      <c r="H51" s="504"/>
      <c r="I51" s="503"/>
      <c r="J51" s="504"/>
      <c r="K51" s="510"/>
      <c r="L51" s="507"/>
      <c r="M51" s="507"/>
      <c r="N51" s="507"/>
      <c r="O51" s="507"/>
      <c r="P51" s="507"/>
      <c r="Q51" s="507"/>
      <c r="R51" s="507"/>
      <c r="S51" s="507"/>
      <c r="T51" s="513"/>
      <c r="U51" s="513"/>
      <c r="V51" s="516"/>
      <c r="W51" s="516"/>
      <c r="X51" s="504"/>
      <c r="Y51" s="521"/>
      <c r="Z51" s="584"/>
    </row>
    <row r="52" spans="1:26" s="27" customFormat="1" ht="408.75" customHeight="1">
      <c r="A52" s="500"/>
      <c r="B52" s="140">
        <v>11</v>
      </c>
      <c r="C52" s="445"/>
      <c r="D52" s="503"/>
      <c r="E52" s="503"/>
      <c r="F52" s="142" t="s">
        <v>574</v>
      </c>
      <c r="G52" s="142" t="s">
        <v>575</v>
      </c>
      <c r="H52" s="143" t="s">
        <v>576</v>
      </c>
      <c r="I52" s="503"/>
      <c r="J52" s="143" t="s">
        <v>577</v>
      </c>
      <c r="K52" s="144">
        <v>1</v>
      </c>
      <c r="L52" s="145" t="s">
        <v>41</v>
      </c>
      <c r="M52" s="145" t="s">
        <v>42</v>
      </c>
      <c r="N52" s="145" t="s">
        <v>43</v>
      </c>
      <c r="O52" s="145" t="s">
        <v>44</v>
      </c>
      <c r="P52" s="145" t="s">
        <v>41</v>
      </c>
      <c r="Q52" s="145" t="s">
        <v>42</v>
      </c>
      <c r="R52" s="145" t="s">
        <v>43</v>
      </c>
      <c r="S52" s="145" t="s">
        <v>44</v>
      </c>
      <c r="T52" s="146">
        <v>2</v>
      </c>
      <c r="U52" s="146">
        <v>2</v>
      </c>
      <c r="V52" s="147">
        <f>+T52/U52</f>
        <v>1</v>
      </c>
      <c r="W52" s="147">
        <f>+V52/K52</f>
        <v>1</v>
      </c>
      <c r="X52" s="143" t="str">
        <f>IF(V52&gt;=95%,$O$12,IF(V52&gt;=70%,$N$12,IF(V52&gt;=50%,$M$12,IF(V52&lt;50%,$L$12,))))</f>
        <v>SATISFACTORIO</v>
      </c>
      <c r="Y52" s="148" t="s">
        <v>578</v>
      </c>
      <c r="Z52" s="267" t="s">
        <v>869</v>
      </c>
    </row>
    <row r="53" spans="1:26" s="27" customFormat="1" ht="408.75" customHeight="1">
      <c r="A53" s="500"/>
      <c r="B53" s="140">
        <v>12</v>
      </c>
      <c r="C53" s="445"/>
      <c r="D53" s="503"/>
      <c r="E53" s="503"/>
      <c r="F53" s="142" t="s">
        <v>105</v>
      </c>
      <c r="G53" s="142" t="s">
        <v>105</v>
      </c>
      <c r="H53" s="143" t="s">
        <v>579</v>
      </c>
      <c r="I53" s="503"/>
      <c r="J53" s="143" t="s">
        <v>580</v>
      </c>
      <c r="K53" s="144">
        <v>1</v>
      </c>
      <c r="L53" s="145" t="s">
        <v>41</v>
      </c>
      <c r="M53" s="145" t="s">
        <v>42</v>
      </c>
      <c r="N53" s="145" t="s">
        <v>43</v>
      </c>
      <c r="O53" s="145" t="s">
        <v>44</v>
      </c>
      <c r="P53" s="145" t="s">
        <v>41</v>
      </c>
      <c r="Q53" s="145" t="s">
        <v>42</v>
      </c>
      <c r="R53" s="145" t="s">
        <v>43</v>
      </c>
      <c r="S53" s="145" t="s">
        <v>44</v>
      </c>
      <c r="T53" s="146">
        <v>9</v>
      </c>
      <c r="U53" s="146">
        <v>9</v>
      </c>
      <c r="V53" s="147">
        <f>+T53/U53</f>
        <v>1</v>
      </c>
      <c r="W53" s="147">
        <f>+V53/K53</f>
        <v>1</v>
      </c>
      <c r="X53" s="143" t="str">
        <f>IF(V53&gt;=95%,$O$12,IF(V53&gt;=70%,$N$12,IF(V53&gt;=50%,$M$12,IF(V53&lt;50%,$L$12,))))</f>
        <v>SATISFACTORIO</v>
      </c>
      <c r="Y53" s="148" t="s">
        <v>581</v>
      </c>
      <c r="Z53" s="268" t="s">
        <v>868</v>
      </c>
    </row>
    <row r="54" spans="1:26" s="27" customFormat="1" ht="408.75" customHeight="1">
      <c r="A54" s="500"/>
      <c r="B54" s="140">
        <v>13</v>
      </c>
      <c r="C54" s="445"/>
      <c r="D54" s="504"/>
      <c r="E54" s="504"/>
      <c r="F54" s="142" t="s">
        <v>582</v>
      </c>
      <c r="G54" s="142" t="s">
        <v>582</v>
      </c>
      <c r="H54" s="143" t="s">
        <v>583</v>
      </c>
      <c r="I54" s="504"/>
      <c r="J54" s="143" t="s">
        <v>253</v>
      </c>
      <c r="K54" s="144">
        <v>1</v>
      </c>
      <c r="L54" s="145" t="s">
        <v>41</v>
      </c>
      <c r="M54" s="145" t="s">
        <v>42</v>
      </c>
      <c r="N54" s="145" t="s">
        <v>43</v>
      </c>
      <c r="O54" s="145" t="s">
        <v>44</v>
      </c>
      <c r="P54" s="145" t="s">
        <v>41</v>
      </c>
      <c r="Q54" s="145" t="s">
        <v>42</v>
      </c>
      <c r="R54" s="145" t="s">
        <v>43</v>
      </c>
      <c r="S54" s="145" t="s">
        <v>44</v>
      </c>
      <c r="T54" s="146">
        <v>0.5</v>
      </c>
      <c r="U54" s="146">
        <v>1</v>
      </c>
      <c r="V54" s="251">
        <f>+T54/U54</f>
        <v>0.5</v>
      </c>
      <c r="W54" s="251">
        <f>+V54/K54</f>
        <v>0.5</v>
      </c>
      <c r="X54" s="288" t="str">
        <f>IF(V54&gt;=95%,$O$12,IF(V54&gt;=70%,$N$12,IF(V54&gt;=50%,$M$12,IF(V54&lt;50%,$L$12,))))</f>
        <v>MINIMO</v>
      </c>
      <c r="Y54" s="148" t="s">
        <v>584</v>
      </c>
      <c r="Z54" s="268" t="s">
        <v>984</v>
      </c>
    </row>
    <row r="55" spans="1:26" s="27" customFormat="1" ht="228.75" customHeight="1">
      <c r="A55" s="531" t="s">
        <v>422</v>
      </c>
      <c r="B55" s="461">
        <v>1</v>
      </c>
      <c r="C55" s="458" t="s">
        <v>68</v>
      </c>
      <c r="D55" s="455" t="s">
        <v>119</v>
      </c>
      <c r="E55" s="458" t="s">
        <v>75</v>
      </c>
      <c r="F55" s="458" t="s">
        <v>76</v>
      </c>
      <c r="G55" s="458" t="s">
        <v>76</v>
      </c>
      <c r="H55" s="458" t="s">
        <v>423</v>
      </c>
      <c r="I55" s="458" t="s">
        <v>77</v>
      </c>
      <c r="J55" s="458" t="s">
        <v>78</v>
      </c>
      <c r="K55" s="528">
        <v>1</v>
      </c>
      <c r="L55" s="427" t="s">
        <v>41</v>
      </c>
      <c r="M55" s="427" t="s">
        <v>42</v>
      </c>
      <c r="N55" s="427" t="s">
        <v>43</v>
      </c>
      <c r="O55" s="427" t="s">
        <v>44</v>
      </c>
      <c r="P55" s="427" t="s">
        <v>41</v>
      </c>
      <c r="Q55" s="427" t="s">
        <v>42</v>
      </c>
      <c r="R55" s="427" t="s">
        <v>43</v>
      </c>
      <c r="S55" s="427" t="s">
        <v>44</v>
      </c>
      <c r="T55" s="388">
        <v>18</v>
      </c>
      <c r="U55" s="388">
        <v>22</v>
      </c>
      <c r="V55" s="525">
        <f>+T55/U55</f>
        <v>0.8181818181818182</v>
      </c>
      <c r="W55" s="525">
        <f>+V55/K55</f>
        <v>0.8181818181818182</v>
      </c>
      <c r="X55" s="458" t="str">
        <f>IF(V55&gt;=95%,$O$12,IF(V55&gt;=70%,$N$12,IF(V55&gt;=50%,$M$12,IF(V55&lt;50%,$L$12,))))</f>
        <v>ACEPTABLE</v>
      </c>
      <c r="Y55" s="522" t="s">
        <v>424</v>
      </c>
      <c r="Z55" s="588" t="s">
        <v>872</v>
      </c>
    </row>
    <row r="56" spans="1:26" s="27" customFormat="1" ht="163.5" customHeight="1">
      <c r="A56" s="532"/>
      <c r="B56" s="462"/>
      <c r="C56" s="459"/>
      <c r="D56" s="456"/>
      <c r="E56" s="459"/>
      <c r="F56" s="459"/>
      <c r="G56" s="459"/>
      <c r="H56" s="459"/>
      <c r="I56" s="459"/>
      <c r="J56" s="459"/>
      <c r="K56" s="529"/>
      <c r="L56" s="428"/>
      <c r="M56" s="428"/>
      <c r="N56" s="428"/>
      <c r="O56" s="428"/>
      <c r="P56" s="428"/>
      <c r="Q56" s="428"/>
      <c r="R56" s="428"/>
      <c r="S56" s="428"/>
      <c r="T56" s="389"/>
      <c r="U56" s="389"/>
      <c r="V56" s="526"/>
      <c r="W56" s="526"/>
      <c r="X56" s="459"/>
      <c r="Y56" s="523"/>
      <c r="Z56" s="589"/>
    </row>
    <row r="57" spans="1:26" s="28" customFormat="1" ht="163.5" customHeight="1">
      <c r="A57" s="532"/>
      <c r="B57" s="463"/>
      <c r="C57" s="459"/>
      <c r="D57" s="457"/>
      <c r="E57" s="460"/>
      <c r="F57" s="460"/>
      <c r="G57" s="460"/>
      <c r="H57" s="460"/>
      <c r="I57" s="460"/>
      <c r="J57" s="460"/>
      <c r="K57" s="530"/>
      <c r="L57" s="429"/>
      <c r="M57" s="429"/>
      <c r="N57" s="429"/>
      <c r="O57" s="429"/>
      <c r="P57" s="429"/>
      <c r="Q57" s="429"/>
      <c r="R57" s="429"/>
      <c r="S57" s="429"/>
      <c r="T57" s="390"/>
      <c r="U57" s="390"/>
      <c r="V57" s="527"/>
      <c r="W57" s="527"/>
      <c r="X57" s="460"/>
      <c r="Y57" s="524"/>
      <c r="Z57" s="590"/>
    </row>
    <row r="58" spans="1:26" s="28" customFormat="1" ht="408.75" customHeight="1">
      <c r="A58" s="532"/>
      <c r="B58" s="127">
        <v>2</v>
      </c>
      <c r="C58" s="459"/>
      <c r="D58" s="90" t="s">
        <v>119</v>
      </c>
      <c r="E58" s="91" t="s">
        <v>425</v>
      </c>
      <c r="F58" s="91" t="s">
        <v>426</v>
      </c>
      <c r="G58" s="91" t="s">
        <v>427</v>
      </c>
      <c r="H58" s="90" t="s">
        <v>428</v>
      </c>
      <c r="I58" s="90" t="s">
        <v>429</v>
      </c>
      <c r="J58" s="90" t="s">
        <v>430</v>
      </c>
      <c r="K58" s="50">
        <v>1</v>
      </c>
      <c r="L58" s="47" t="s">
        <v>41</v>
      </c>
      <c r="M58" s="47" t="s">
        <v>42</v>
      </c>
      <c r="N58" s="47" t="s">
        <v>43</v>
      </c>
      <c r="O58" s="47" t="s">
        <v>44</v>
      </c>
      <c r="P58" s="47" t="s">
        <v>41</v>
      </c>
      <c r="Q58" s="47" t="s">
        <v>42</v>
      </c>
      <c r="R58" s="47" t="s">
        <v>43</v>
      </c>
      <c r="S58" s="47" t="s">
        <v>44</v>
      </c>
      <c r="T58" s="51">
        <v>185</v>
      </c>
      <c r="U58" s="51">
        <v>194</v>
      </c>
      <c r="V58" s="159">
        <f aca="true" t="shared" si="2" ref="V58:V71">+T58/U58</f>
        <v>0.9536082474226805</v>
      </c>
      <c r="W58" s="159">
        <f aca="true" t="shared" si="3" ref="W58:W71">+V58/K58</f>
        <v>0.9536082474226805</v>
      </c>
      <c r="X58" s="90" t="str">
        <f aca="true" t="shared" si="4" ref="X58:X71">IF(V58&gt;=95%,$O$12,IF(V58&gt;=70%,$N$12,IF(V58&gt;=50%,$M$12,IF(V58&lt;50%,$L$12,))))</f>
        <v>SATISFACTORIO</v>
      </c>
      <c r="Y58" s="128" t="s">
        <v>431</v>
      </c>
      <c r="Z58" s="128" t="s">
        <v>982</v>
      </c>
    </row>
    <row r="59" spans="1:26" s="28" customFormat="1" ht="408.75" customHeight="1">
      <c r="A59" s="532"/>
      <c r="B59" s="127">
        <v>3</v>
      </c>
      <c r="C59" s="460"/>
      <c r="D59" s="90" t="s">
        <v>206</v>
      </c>
      <c r="E59" s="91" t="s">
        <v>432</v>
      </c>
      <c r="F59" s="91" t="s">
        <v>433</v>
      </c>
      <c r="G59" s="91" t="s">
        <v>434</v>
      </c>
      <c r="H59" s="90" t="s">
        <v>435</v>
      </c>
      <c r="I59" s="90" t="s">
        <v>436</v>
      </c>
      <c r="J59" s="90" t="s">
        <v>437</v>
      </c>
      <c r="K59" s="50">
        <v>1</v>
      </c>
      <c r="L59" s="47" t="s">
        <v>41</v>
      </c>
      <c r="M59" s="47" t="s">
        <v>42</v>
      </c>
      <c r="N59" s="47" t="s">
        <v>43</v>
      </c>
      <c r="O59" s="47" t="s">
        <v>44</v>
      </c>
      <c r="P59" s="47" t="s">
        <v>41</v>
      </c>
      <c r="Q59" s="47" t="s">
        <v>42</v>
      </c>
      <c r="R59" s="47" t="s">
        <v>43</v>
      </c>
      <c r="S59" s="47" t="s">
        <v>44</v>
      </c>
      <c r="T59" s="51">
        <v>2.5</v>
      </c>
      <c r="U59" s="51">
        <v>3</v>
      </c>
      <c r="V59" s="159">
        <f t="shared" si="2"/>
        <v>0.8333333333333334</v>
      </c>
      <c r="W59" s="159">
        <f t="shared" si="3"/>
        <v>0.8333333333333334</v>
      </c>
      <c r="X59" s="90" t="str">
        <f t="shared" si="4"/>
        <v>ACEPTABLE</v>
      </c>
      <c r="Y59" s="128" t="s">
        <v>438</v>
      </c>
      <c r="Z59" s="255" t="s">
        <v>873</v>
      </c>
    </row>
    <row r="60" spans="1:26" s="28" customFormat="1" ht="408.75" customHeight="1">
      <c r="A60" s="532"/>
      <c r="B60" s="127">
        <v>4</v>
      </c>
      <c r="C60" s="289" t="s">
        <v>68</v>
      </c>
      <c r="D60" s="289" t="s">
        <v>119</v>
      </c>
      <c r="E60" s="109" t="s">
        <v>439</v>
      </c>
      <c r="F60" s="91" t="s">
        <v>440</v>
      </c>
      <c r="G60" s="91" t="s">
        <v>441</v>
      </c>
      <c r="H60" s="90" t="s">
        <v>442</v>
      </c>
      <c r="I60" s="90" t="s">
        <v>443</v>
      </c>
      <c r="J60" s="90" t="s">
        <v>444</v>
      </c>
      <c r="K60" s="50">
        <v>1</v>
      </c>
      <c r="L60" s="47" t="s">
        <v>41</v>
      </c>
      <c r="M60" s="47" t="s">
        <v>42</v>
      </c>
      <c r="N60" s="47" t="s">
        <v>43</v>
      </c>
      <c r="O60" s="47" t="s">
        <v>44</v>
      </c>
      <c r="P60" s="47" t="s">
        <v>41</v>
      </c>
      <c r="Q60" s="47" t="s">
        <v>42</v>
      </c>
      <c r="R60" s="47" t="s">
        <v>43</v>
      </c>
      <c r="S60" s="47" t="s">
        <v>44</v>
      </c>
      <c r="T60" s="51">
        <v>1</v>
      </c>
      <c r="U60" s="51">
        <v>1</v>
      </c>
      <c r="V60" s="159">
        <f t="shared" si="2"/>
        <v>1</v>
      </c>
      <c r="W60" s="159">
        <f t="shared" si="3"/>
        <v>1</v>
      </c>
      <c r="X60" s="90" t="str">
        <f t="shared" si="4"/>
        <v>SATISFACTORIO</v>
      </c>
      <c r="Y60" s="52" t="s">
        <v>445</v>
      </c>
      <c r="Z60" s="52" t="s">
        <v>445</v>
      </c>
    </row>
    <row r="61" spans="1:26" s="28" customFormat="1" ht="408.75" customHeight="1">
      <c r="A61" s="532"/>
      <c r="B61" s="127">
        <v>5</v>
      </c>
      <c r="C61" s="289"/>
      <c r="D61" s="289"/>
      <c r="E61" s="109" t="s">
        <v>446</v>
      </c>
      <c r="F61" s="91" t="s">
        <v>447</v>
      </c>
      <c r="G61" s="91"/>
      <c r="H61" s="90" t="s">
        <v>442</v>
      </c>
      <c r="I61" s="90" t="s">
        <v>448</v>
      </c>
      <c r="J61" s="90" t="s">
        <v>449</v>
      </c>
      <c r="K61" s="50">
        <v>1</v>
      </c>
      <c r="L61" s="47" t="s">
        <v>41</v>
      </c>
      <c r="M61" s="47" t="s">
        <v>42</v>
      </c>
      <c r="N61" s="47" t="s">
        <v>43</v>
      </c>
      <c r="O61" s="47" t="s">
        <v>44</v>
      </c>
      <c r="P61" s="47" t="s">
        <v>41</v>
      </c>
      <c r="Q61" s="47" t="s">
        <v>42</v>
      </c>
      <c r="R61" s="47" t="s">
        <v>43</v>
      </c>
      <c r="S61" s="47" t="s">
        <v>44</v>
      </c>
      <c r="T61" s="51">
        <v>0</v>
      </c>
      <c r="U61" s="51">
        <v>1</v>
      </c>
      <c r="V61" s="159">
        <f t="shared" si="2"/>
        <v>0</v>
      </c>
      <c r="W61" s="159">
        <f t="shared" si="3"/>
        <v>0</v>
      </c>
      <c r="X61" s="243" t="str">
        <f t="shared" si="4"/>
        <v>INSATISFACTORIO</v>
      </c>
      <c r="Y61" s="52" t="s">
        <v>450</v>
      </c>
      <c r="Z61" s="255" t="s">
        <v>874</v>
      </c>
    </row>
    <row r="62" spans="1:26" s="28" customFormat="1" ht="408.75" customHeight="1">
      <c r="A62" s="532"/>
      <c r="B62" s="127">
        <v>6</v>
      </c>
      <c r="C62" s="289"/>
      <c r="D62" s="289"/>
      <c r="E62" s="109" t="s">
        <v>451</v>
      </c>
      <c r="F62" s="91" t="s">
        <v>452</v>
      </c>
      <c r="G62" s="91" t="s">
        <v>453</v>
      </c>
      <c r="H62" s="90" t="s">
        <v>442</v>
      </c>
      <c r="I62" s="90" t="s">
        <v>454</v>
      </c>
      <c r="J62" s="90" t="s">
        <v>455</v>
      </c>
      <c r="K62" s="50">
        <v>1</v>
      </c>
      <c r="L62" s="47" t="s">
        <v>41</v>
      </c>
      <c r="M62" s="47" t="s">
        <v>42</v>
      </c>
      <c r="N62" s="47" t="s">
        <v>43</v>
      </c>
      <c r="O62" s="47" t="s">
        <v>44</v>
      </c>
      <c r="P62" s="47" t="s">
        <v>41</v>
      </c>
      <c r="Q62" s="47" t="s">
        <v>42</v>
      </c>
      <c r="R62" s="47" t="s">
        <v>43</v>
      </c>
      <c r="S62" s="47" t="s">
        <v>44</v>
      </c>
      <c r="T62" s="51">
        <v>3</v>
      </c>
      <c r="U62" s="51">
        <v>3</v>
      </c>
      <c r="V62" s="159">
        <f t="shared" si="2"/>
        <v>1</v>
      </c>
      <c r="W62" s="159">
        <f t="shared" si="3"/>
        <v>1</v>
      </c>
      <c r="X62" s="90" t="str">
        <f t="shared" si="4"/>
        <v>SATISFACTORIO</v>
      </c>
      <c r="Y62" s="52" t="s">
        <v>456</v>
      </c>
      <c r="Z62" s="255" t="s">
        <v>875</v>
      </c>
    </row>
    <row r="63" spans="1:30" s="28" customFormat="1" ht="408.75" customHeight="1">
      <c r="A63" s="532"/>
      <c r="B63" s="127">
        <v>7</v>
      </c>
      <c r="C63" s="90"/>
      <c r="D63" s="54" t="s">
        <v>119</v>
      </c>
      <c r="E63" s="91" t="s">
        <v>80</v>
      </c>
      <c r="F63" s="53" t="s">
        <v>136</v>
      </c>
      <c r="G63" s="53" t="s">
        <v>137</v>
      </c>
      <c r="H63" s="90" t="s">
        <v>442</v>
      </c>
      <c r="I63" s="54" t="s">
        <v>83</v>
      </c>
      <c r="J63" s="54" t="s">
        <v>84</v>
      </c>
      <c r="K63" s="55">
        <v>1</v>
      </c>
      <c r="L63" s="47" t="s">
        <v>41</v>
      </c>
      <c r="M63" s="47" t="s">
        <v>42</v>
      </c>
      <c r="N63" s="47" t="s">
        <v>43</v>
      </c>
      <c r="O63" s="47" t="s">
        <v>44</v>
      </c>
      <c r="P63" s="47" t="s">
        <v>41</v>
      </c>
      <c r="Q63" s="47" t="s">
        <v>42</v>
      </c>
      <c r="R63" s="47" t="s">
        <v>43</v>
      </c>
      <c r="S63" s="47" t="s">
        <v>44</v>
      </c>
      <c r="T63" s="51">
        <v>8</v>
      </c>
      <c r="U63" s="51">
        <v>19</v>
      </c>
      <c r="V63" s="159">
        <f t="shared" si="2"/>
        <v>0.42105263157894735</v>
      </c>
      <c r="W63" s="159">
        <f t="shared" si="3"/>
        <v>0.42105263157894735</v>
      </c>
      <c r="X63" s="243" t="str">
        <f t="shared" si="4"/>
        <v>INSATISFACTORIO</v>
      </c>
      <c r="Y63" s="52" t="s">
        <v>457</v>
      </c>
      <c r="Z63" s="270" t="s">
        <v>876</v>
      </c>
      <c r="AB63" s="269"/>
      <c r="AD63" s="269"/>
    </row>
    <row r="64" spans="1:30" s="28" customFormat="1" ht="408.75" customHeight="1">
      <c r="A64" s="532"/>
      <c r="B64" s="127">
        <v>8</v>
      </c>
      <c r="C64" s="90" t="s">
        <v>68</v>
      </c>
      <c r="D64" s="90" t="s">
        <v>119</v>
      </c>
      <c r="E64" s="91" t="s">
        <v>458</v>
      </c>
      <c r="F64" s="91" t="s">
        <v>459</v>
      </c>
      <c r="G64" s="91" t="s">
        <v>460</v>
      </c>
      <c r="H64" s="90" t="s">
        <v>461</v>
      </c>
      <c r="I64" s="90" t="s">
        <v>462</v>
      </c>
      <c r="J64" s="90" t="s">
        <v>171</v>
      </c>
      <c r="K64" s="50">
        <v>1</v>
      </c>
      <c r="L64" s="47" t="s">
        <v>41</v>
      </c>
      <c r="M64" s="47" t="s">
        <v>42</v>
      </c>
      <c r="N64" s="47" t="s">
        <v>43</v>
      </c>
      <c r="O64" s="47" t="s">
        <v>44</v>
      </c>
      <c r="P64" s="47" t="s">
        <v>41</v>
      </c>
      <c r="Q64" s="47" t="s">
        <v>42</v>
      </c>
      <c r="R64" s="47" t="s">
        <v>43</v>
      </c>
      <c r="S64" s="47" t="s">
        <v>44</v>
      </c>
      <c r="T64" s="51">
        <v>0</v>
      </c>
      <c r="U64" s="51">
        <v>2</v>
      </c>
      <c r="V64" s="252">
        <f>+T64/U64</f>
        <v>0</v>
      </c>
      <c r="W64" s="252">
        <f>+V64/K64</f>
        <v>0</v>
      </c>
      <c r="X64" s="243" t="str">
        <f>IF(V64&gt;=95%,$O$12,IF(V64&gt;=70%,$N$12,IF(V64&gt;=50%,$M$12,IF(V64&lt;50%,$L$12,))))</f>
        <v>INSATISFACTORIO</v>
      </c>
      <c r="Y64" s="52" t="s">
        <v>463</v>
      </c>
      <c r="Z64" s="255" t="s">
        <v>877</v>
      </c>
      <c r="AB64" s="269"/>
      <c r="AD64" s="269"/>
    </row>
    <row r="65" spans="1:26" s="28" customFormat="1" ht="408.75" customHeight="1">
      <c r="A65" s="532"/>
      <c r="B65" s="127">
        <v>9</v>
      </c>
      <c r="C65" s="90" t="s">
        <v>68</v>
      </c>
      <c r="D65" s="54" t="s">
        <v>119</v>
      </c>
      <c r="E65" s="91" t="s">
        <v>86</v>
      </c>
      <c r="F65" s="91" t="s">
        <v>87</v>
      </c>
      <c r="G65" s="91" t="s">
        <v>87</v>
      </c>
      <c r="H65" s="90" t="s">
        <v>461</v>
      </c>
      <c r="I65" s="90" t="s">
        <v>88</v>
      </c>
      <c r="J65" s="90" t="s">
        <v>89</v>
      </c>
      <c r="K65" s="50">
        <v>1</v>
      </c>
      <c r="L65" s="47" t="s">
        <v>41</v>
      </c>
      <c r="M65" s="47" t="s">
        <v>42</v>
      </c>
      <c r="N65" s="47" t="s">
        <v>43</v>
      </c>
      <c r="O65" s="47" t="s">
        <v>44</v>
      </c>
      <c r="P65" s="47" t="s">
        <v>41</v>
      </c>
      <c r="Q65" s="47" t="s">
        <v>42</v>
      </c>
      <c r="R65" s="47" t="s">
        <v>43</v>
      </c>
      <c r="S65" s="47" t="s">
        <v>44</v>
      </c>
      <c r="T65" s="51">
        <v>4</v>
      </c>
      <c r="U65" s="51">
        <v>4</v>
      </c>
      <c r="V65" s="286">
        <f>+T65/U65</f>
        <v>1</v>
      </c>
      <c r="W65" s="286">
        <f>+V65/K65</f>
        <v>1</v>
      </c>
      <c r="X65" s="288" t="str">
        <f>IF(V65&gt;=95%,$O$12,IF(V65&gt;=70%,$N$12,IF(V65&gt;=50%,$M$12,IF(V65&lt;50%,$L$12,))))</f>
        <v>SATISFACTORIO</v>
      </c>
      <c r="Y65" s="52" t="s">
        <v>464</v>
      </c>
      <c r="Z65" s="287" t="s">
        <v>983</v>
      </c>
    </row>
    <row r="66" spans="1:26" s="28" customFormat="1" ht="408.75" customHeight="1">
      <c r="A66" s="532"/>
      <c r="B66" s="127">
        <v>10</v>
      </c>
      <c r="C66" s="289" t="s">
        <v>68</v>
      </c>
      <c r="D66" s="289" t="s">
        <v>152</v>
      </c>
      <c r="E66" s="293" t="s">
        <v>98</v>
      </c>
      <c r="F66" s="91" t="s">
        <v>99</v>
      </c>
      <c r="G66" s="91" t="s">
        <v>100</v>
      </c>
      <c r="H66" s="90" t="s">
        <v>465</v>
      </c>
      <c r="I66" s="289" t="s">
        <v>102</v>
      </c>
      <c r="J66" s="90" t="s">
        <v>103</v>
      </c>
      <c r="K66" s="50">
        <v>1</v>
      </c>
      <c r="L66" s="47" t="s">
        <v>41</v>
      </c>
      <c r="M66" s="47" t="s">
        <v>42</v>
      </c>
      <c r="N66" s="47" t="s">
        <v>43</v>
      </c>
      <c r="O66" s="47" t="s">
        <v>44</v>
      </c>
      <c r="P66" s="47" t="s">
        <v>41</v>
      </c>
      <c r="Q66" s="47" t="s">
        <v>42</v>
      </c>
      <c r="R66" s="47" t="s">
        <v>43</v>
      </c>
      <c r="S66" s="47" t="s">
        <v>44</v>
      </c>
      <c r="T66" s="51">
        <v>3</v>
      </c>
      <c r="U66" s="51">
        <v>3</v>
      </c>
      <c r="V66" s="159">
        <f t="shared" si="2"/>
        <v>1</v>
      </c>
      <c r="W66" s="159">
        <f t="shared" si="3"/>
        <v>1</v>
      </c>
      <c r="X66" s="90" t="str">
        <f t="shared" si="4"/>
        <v>SATISFACTORIO</v>
      </c>
      <c r="Y66" s="52" t="s">
        <v>466</v>
      </c>
      <c r="Z66" s="255" t="s">
        <v>878</v>
      </c>
    </row>
    <row r="67" spans="1:26" s="28" customFormat="1" ht="408.75" customHeight="1">
      <c r="A67" s="532"/>
      <c r="B67" s="127">
        <v>11</v>
      </c>
      <c r="C67" s="289"/>
      <c r="D67" s="289"/>
      <c r="E67" s="293"/>
      <c r="F67" s="91" t="s">
        <v>105</v>
      </c>
      <c r="G67" s="91" t="s">
        <v>105</v>
      </c>
      <c r="H67" s="90" t="s">
        <v>465</v>
      </c>
      <c r="I67" s="289"/>
      <c r="J67" s="90" t="s">
        <v>106</v>
      </c>
      <c r="K67" s="50">
        <v>1</v>
      </c>
      <c r="L67" s="47" t="s">
        <v>41</v>
      </c>
      <c r="M67" s="47" t="s">
        <v>42</v>
      </c>
      <c r="N67" s="47" t="s">
        <v>43</v>
      </c>
      <c r="O67" s="47" t="s">
        <v>44</v>
      </c>
      <c r="P67" s="47" t="s">
        <v>41</v>
      </c>
      <c r="Q67" s="47" t="s">
        <v>42</v>
      </c>
      <c r="R67" s="47" t="s">
        <v>43</v>
      </c>
      <c r="S67" s="47" t="s">
        <v>44</v>
      </c>
      <c r="T67" s="51">
        <v>3</v>
      </c>
      <c r="U67" s="51">
        <v>3</v>
      </c>
      <c r="V67" s="159">
        <f t="shared" si="2"/>
        <v>1</v>
      </c>
      <c r="W67" s="159">
        <f t="shared" si="3"/>
        <v>1</v>
      </c>
      <c r="X67" s="90" t="str">
        <f t="shared" si="4"/>
        <v>SATISFACTORIO</v>
      </c>
      <c r="Y67" s="52" t="s">
        <v>467</v>
      </c>
      <c r="Z67" s="255" t="s">
        <v>879</v>
      </c>
    </row>
    <row r="68" spans="1:26" s="28" customFormat="1" ht="408.75" customHeight="1">
      <c r="A68" s="532"/>
      <c r="B68" s="127">
        <v>12</v>
      </c>
      <c r="C68" s="289"/>
      <c r="D68" s="289"/>
      <c r="E68" s="293"/>
      <c r="F68" s="91" t="s">
        <v>108</v>
      </c>
      <c r="G68" s="91" t="s">
        <v>108</v>
      </c>
      <c r="H68" s="90" t="s">
        <v>465</v>
      </c>
      <c r="I68" s="289"/>
      <c r="J68" s="90" t="s">
        <v>109</v>
      </c>
      <c r="K68" s="50">
        <v>1</v>
      </c>
      <c r="L68" s="47" t="s">
        <v>41</v>
      </c>
      <c r="M68" s="47" t="s">
        <v>42</v>
      </c>
      <c r="N68" s="47" t="s">
        <v>43</v>
      </c>
      <c r="O68" s="47" t="s">
        <v>44</v>
      </c>
      <c r="P68" s="47" t="s">
        <v>41</v>
      </c>
      <c r="Q68" s="47" t="s">
        <v>42</v>
      </c>
      <c r="R68" s="47" t="s">
        <v>43</v>
      </c>
      <c r="S68" s="47" t="s">
        <v>44</v>
      </c>
      <c r="T68" s="51">
        <v>1</v>
      </c>
      <c r="U68" s="51">
        <v>1</v>
      </c>
      <c r="V68" s="159">
        <f t="shared" si="2"/>
        <v>1</v>
      </c>
      <c r="W68" s="159">
        <f t="shared" si="3"/>
        <v>1</v>
      </c>
      <c r="X68" s="90" t="str">
        <f t="shared" si="4"/>
        <v>SATISFACTORIO</v>
      </c>
      <c r="Y68" s="52" t="s">
        <v>135</v>
      </c>
      <c r="Z68" s="244" t="s">
        <v>880</v>
      </c>
    </row>
    <row r="69" spans="1:26" s="28" customFormat="1" ht="408.75" customHeight="1">
      <c r="A69" s="532"/>
      <c r="B69" s="127">
        <v>13</v>
      </c>
      <c r="C69" s="289" t="s">
        <v>166</v>
      </c>
      <c r="D69" s="90" t="s">
        <v>119</v>
      </c>
      <c r="E69" s="91" t="s">
        <v>468</v>
      </c>
      <c r="F69" s="254" t="s">
        <v>51</v>
      </c>
      <c r="G69" s="109" t="s">
        <v>469</v>
      </c>
      <c r="H69" s="129" t="s">
        <v>470</v>
      </c>
      <c r="I69" s="90" t="s">
        <v>170</v>
      </c>
      <c r="J69" s="90" t="s">
        <v>171</v>
      </c>
      <c r="K69" s="50">
        <v>1</v>
      </c>
      <c r="L69" s="47" t="s">
        <v>41</v>
      </c>
      <c r="M69" s="47" t="s">
        <v>42</v>
      </c>
      <c r="N69" s="47" t="s">
        <v>43</v>
      </c>
      <c r="O69" s="47" t="s">
        <v>44</v>
      </c>
      <c r="P69" s="47" t="s">
        <v>41</v>
      </c>
      <c r="Q69" s="47" t="s">
        <v>42</v>
      </c>
      <c r="R69" s="47" t="s">
        <v>43</v>
      </c>
      <c r="S69" s="47" t="s">
        <v>44</v>
      </c>
      <c r="T69" s="51" t="s">
        <v>471</v>
      </c>
      <c r="U69" s="51" t="s">
        <v>471</v>
      </c>
      <c r="V69" s="51" t="s">
        <v>471</v>
      </c>
      <c r="W69" s="51" t="s">
        <v>471</v>
      </c>
      <c r="X69" s="51" t="s">
        <v>471</v>
      </c>
      <c r="Y69" s="52" t="s">
        <v>472</v>
      </c>
      <c r="Z69" s="51" t="s">
        <v>471</v>
      </c>
    </row>
    <row r="70" spans="1:26" s="28" customFormat="1" ht="408.75" customHeight="1">
      <c r="A70" s="532"/>
      <c r="B70" s="127">
        <v>14</v>
      </c>
      <c r="C70" s="289"/>
      <c r="D70" s="90" t="s">
        <v>119</v>
      </c>
      <c r="E70" s="109" t="s">
        <v>473</v>
      </c>
      <c r="F70" s="91" t="s">
        <v>474</v>
      </c>
      <c r="G70" s="109"/>
      <c r="H70" s="129" t="s">
        <v>475</v>
      </c>
      <c r="I70" s="90" t="s">
        <v>170</v>
      </c>
      <c r="J70" s="90" t="s">
        <v>171</v>
      </c>
      <c r="K70" s="50">
        <v>1</v>
      </c>
      <c r="L70" s="47" t="s">
        <v>41</v>
      </c>
      <c r="M70" s="47" t="s">
        <v>42</v>
      </c>
      <c r="N70" s="47" t="s">
        <v>43</v>
      </c>
      <c r="O70" s="47" t="s">
        <v>44</v>
      </c>
      <c r="P70" s="47" t="s">
        <v>41</v>
      </c>
      <c r="Q70" s="47" t="s">
        <v>42</v>
      </c>
      <c r="R70" s="47" t="s">
        <v>43</v>
      </c>
      <c r="S70" s="47" t="s">
        <v>44</v>
      </c>
      <c r="T70" s="51">
        <v>1</v>
      </c>
      <c r="U70" s="51">
        <v>1</v>
      </c>
      <c r="V70" s="159">
        <f t="shared" si="2"/>
        <v>1</v>
      </c>
      <c r="W70" s="159">
        <f t="shared" si="3"/>
        <v>1</v>
      </c>
      <c r="X70" s="90" t="str">
        <f t="shared" si="4"/>
        <v>SATISFACTORIO</v>
      </c>
      <c r="Y70" s="52" t="s">
        <v>476</v>
      </c>
      <c r="Z70" s="244" t="s">
        <v>841</v>
      </c>
    </row>
    <row r="71" spans="1:26" s="28" customFormat="1" ht="408.75" customHeight="1">
      <c r="A71" s="533"/>
      <c r="B71" s="127">
        <v>15</v>
      </c>
      <c r="C71" s="90" t="s">
        <v>477</v>
      </c>
      <c r="D71" s="90" t="s">
        <v>119</v>
      </c>
      <c r="E71" s="91" t="s">
        <v>478</v>
      </c>
      <c r="F71" s="91" t="s">
        <v>479</v>
      </c>
      <c r="G71" s="91" t="s">
        <v>479</v>
      </c>
      <c r="H71" s="129" t="s">
        <v>480</v>
      </c>
      <c r="I71" s="90" t="s">
        <v>481</v>
      </c>
      <c r="J71" s="90" t="s">
        <v>482</v>
      </c>
      <c r="K71" s="50">
        <v>1</v>
      </c>
      <c r="L71" s="47" t="s">
        <v>41</v>
      </c>
      <c r="M71" s="47" t="s">
        <v>42</v>
      </c>
      <c r="N71" s="47" t="s">
        <v>43</v>
      </c>
      <c r="O71" s="47" t="s">
        <v>44</v>
      </c>
      <c r="P71" s="47" t="s">
        <v>41</v>
      </c>
      <c r="Q71" s="47" t="s">
        <v>42</v>
      </c>
      <c r="R71" s="47" t="s">
        <v>43</v>
      </c>
      <c r="S71" s="47" t="s">
        <v>44</v>
      </c>
      <c r="T71" s="51">
        <v>3</v>
      </c>
      <c r="U71" s="51">
        <v>3</v>
      </c>
      <c r="V71" s="159">
        <f t="shared" si="2"/>
        <v>1</v>
      </c>
      <c r="W71" s="159">
        <f t="shared" si="3"/>
        <v>1</v>
      </c>
      <c r="X71" s="90" t="str">
        <f t="shared" si="4"/>
        <v>SATISFACTORIO</v>
      </c>
      <c r="Y71" s="52" t="s">
        <v>483</v>
      </c>
      <c r="Z71" s="52" t="s">
        <v>842</v>
      </c>
    </row>
    <row r="72" spans="1:26" s="28" customFormat="1" ht="408.75" customHeight="1">
      <c r="A72" s="400" t="s">
        <v>34</v>
      </c>
      <c r="B72" s="36">
        <v>1</v>
      </c>
      <c r="C72" s="396" t="s">
        <v>35</v>
      </c>
      <c r="D72" s="294"/>
      <c r="E72" s="37" t="s">
        <v>36</v>
      </c>
      <c r="F72" s="37"/>
      <c r="G72" s="37" t="s">
        <v>37</v>
      </c>
      <c r="H72" s="38" t="s">
        <v>38</v>
      </c>
      <c r="I72" s="38" t="s">
        <v>39</v>
      </c>
      <c r="J72" s="38" t="s">
        <v>40</v>
      </c>
      <c r="K72" s="39">
        <v>1</v>
      </c>
      <c r="L72" s="36" t="s">
        <v>41</v>
      </c>
      <c r="M72" s="36" t="s">
        <v>42</v>
      </c>
      <c r="N72" s="36" t="s">
        <v>43</v>
      </c>
      <c r="O72" s="36" t="s">
        <v>44</v>
      </c>
      <c r="P72" s="36" t="s">
        <v>41</v>
      </c>
      <c r="Q72" s="36" t="s">
        <v>42</v>
      </c>
      <c r="R72" s="36" t="s">
        <v>43</v>
      </c>
      <c r="S72" s="36" t="s">
        <v>44</v>
      </c>
      <c r="T72" s="40">
        <f>(48*2+(46*3))+(13*4)</f>
        <v>286</v>
      </c>
      <c r="U72" s="40">
        <f>(48*2+(46*3))+(13*4)</f>
        <v>286</v>
      </c>
      <c r="V72" s="45">
        <f>+T72/U72</f>
        <v>1</v>
      </c>
      <c r="W72" s="45">
        <f>+V72/K72</f>
        <v>1</v>
      </c>
      <c r="X72" s="38" t="str">
        <f>IF(V72&gt;=95%,$O$12,IF(V72&gt;=70%,$N$12,IF(V72&gt;=50%,$M$12,IF(V72&lt;50%,$L$12,))))</f>
        <v>SATISFACTORIO</v>
      </c>
      <c r="Y72" s="41" t="s">
        <v>45</v>
      </c>
      <c r="Z72" s="41" t="s">
        <v>881</v>
      </c>
    </row>
    <row r="73" spans="1:26" s="28" customFormat="1" ht="408.75" customHeight="1">
      <c r="A73" s="400"/>
      <c r="B73" s="36">
        <v>2</v>
      </c>
      <c r="C73" s="397"/>
      <c r="D73" s="294"/>
      <c r="E73" s="37" t="s">
        <v>46</v>
      </c>
      <c r="F73" s="37" t="s">
        <v>47</v>
      </c>
      <c r="G73" s="37" t="s">
        <v>47</v>
      </c>
      <c r="H73" s="38" t="s">
        <v>48</v>
      </c>
      <c r="I73" s="38" t="s">
        <v>49</v>
      </c>
      <c r="J73" s="38" t="s">
        <v>50</v>
      </c>
      <c r="K73" s="39">
        <v>1</v>
      </c>
      <c r="L73" s="36" t="s">
        <v>41</v>
      </c>
      <c r="M73" s="36" t="s">
        <v>42</v>
      </c>
      <c r="N73" s="36" t="s">
        <v>43</v>
      </c>
      <c r="O73" s="36" t="s">
        <v>44</v>
      </c>
      <c r="P73" s="36" t="s">
        <v>41</v>
      </c>
      <c r="Q73" s="36" t="s">
        <v>42</v>
      </c>
      <c r="R73" s="36" t="s">
        <v>43</v>
      </c>
      <c r="S73" s="36" t="s">
        <v>44</v>
      </c>
      <c r="T73" s="40" t="s">
        <v>51</v>
      </c>
      <c r="U73" s="40" t="s">
        <v>51</v>
      </c>
      <c r="V73" s="45" t="s">
        <v>51</v>
      </c>
      <c r="W73" s="45" t="s">
        <v>51</v>
      </c>
      <c r="X73" s="38" t="s">
        <v>51</v>
      </c>
      <c r="Y73" s="41" t="s">
        <v>52</v>
      </c>
      <c r="Z73" s="253" t="s">
        <v>51</v>
      </c>
    </row>
    <row r="74" spans="1:26" s="28" customFormat="1" ht="408.75" customHeight="1">
      <c r="A74" s="400"/>
      <c r="B74" s="36">
        <v>3</v>
      </c>
      <c r="C74" s="397"/>
      <c r="D74" s="294"/>
      <c r="E74" s="37" t="s">
        <v>53</v>
      </c>
      <c r="F74" s="37" t="s">
        <v>54</v>
      </c>
      <c r="G74" s="37" t="s">
        <v>54</v>
      </c>
      <c r="H74" s="38" t="s">
        <v>48</v>
      </c>
      <c r="I74" s="38" t="s">
        <v>55</v>
      </c>
      <c r="J74" s="38" t="s">
        <v>56</v>
      </c>
      <c r="K74" s="39">
        <v>1</v>
      </c>
      <c r="L74" s="36" t="s">
        <v>41</v>
      </c>
      <c r="M74" s="36" t="s">
        <v>42</v>
      </c>
      <c r="N74" s="36" t="s">
        <v>43</v>
      </c>
      <c r="O74" s="36" t="s">
        <v>44</v>
      </c>
      <c r="P74" s="36" t="s">
        <v>41</v>
      </c>
      <c r="Q74" s="36" t="s">
        <v>42</v>
      </c>
      <c r="R74" s="36" t="s">
        <v>43</v>
      </c>
      <c r="S74" s="36" t="s">
        <v>44</v>
      </c>
      <c r="T74" s="40">
        <v>282</v>
      </c>
      <c r="U74" s="40">
        <v>282</v>
      </c>
      <c r="V74" s="45">
        <f aca="true" t="shared" si="5" ref="V74:V81">+T74/U74</f>
        <v>1</v>
      </c>
      <c r="W74" s="45">
        <f aca="true" t="shared" si="6" ref="W74:W81">+V74/K74</f>
        <v>1</v>
      </c>
      <c r="X74" s="38" t="str">
        <f aca="true" t="shared" si="7" ref="X74:X85">IF(V74&gt;=95%,$O$12,IF(V74&gt;=70%,$N$12,IF(V74&gt;=50%,$M$12,IF(V74&lt;50%,$L$12,))))</f>
        <v>SATISFACTORIO</v>
      </c>
      <c r="Y74" s="41" t="s">
        <v>57</v>
      </c>
      <c r="Z74" s="41" t="s">
        <v>882</v>
      </c>
    </row>
    <row r="75" spans="1:26" s="28" customFormat="1" ht="408.75" customHeight="1">
      <c r="A75" s="400"/>
      <c r="B75" s="36">
        <v>4</v>
      </c>
      <c r="C75" s="397"/>
      <c r="D75" s="294"/>
      <c r="E75" s="37" t="s">
        <v>58</v>
      </c>
      <c r="F75" s="37" t="s">
        <v>59</v>
      </c>
      <c r="G75" s="37" t="s">
        <v>59</v>
      </c>
      <c r="H75" s="38" t="s">
        <v>48</v>
      </c>
      <c r="I75" s="38" t="s">
        <v>60</v>
      </c>
      <c r="J75" s="38" t="s">
        <v>61</v>
      </c>
      <c r="K75" s="39">
        <v>1</v>
      </c>
      <c r="L75" s="36" t="s">
        <v>41</v>
      </c>
      <c r="M75" s="36" t="s">
        <v>42</v>
      </c>
      <c r="N75" s="36" t="s">
        <v>43</v>
      </c>
      <c r="O75" s="36" t="s">
        <v>44</v>
      </c>
      <c r="P75" s="36" t="s">
        <v>41</v>
      </c>
      <c r="Q75" s="36" t="s">
        <v>42</v>
      </c>
      <c r="R75" s="36" t="s">
        <v>43</v>
      </c>
      <c r="S75" s="36" t="s">
        <v>44</v>
      </c>
      <c r="T75" s="40">
        <v>95</v>
      </c>
      <c r="U75" s="40">
        <v>95</v>
      </c>
      <c r="V75" s="45">
        <f t="shared" si="5"/>
        <v>1</v>
      </c>
      <c r="W75" s="45">
        <f t="shared" si="6"/>
        <v>1</v>
      </c>
      <c r="X75" s="38" t="str">
        <f t="shared" si="7"/>
        <v>SATISFACTORIO</v>
      </c>
      <c r="Y75" s="41" t="s">
        <v>62</v>
      </c>
      <c r="Z75" s="41" t="s">
        <v>883</v>
      </c>
    </row>
    <row r="76" spans="1:26" s="28" customFormat="1" ht="408.75" customHeight="1">
      <c r="A76" s="400"/>
      <c r="B76" s="36">
        <v>5</v>
      </c>
      <c r="C76" s="398"/>
      <c r="D76" s="294"/>
      <c r="E76" s="37" t="s">
        <v>63</v>
      </c>
      <c r="F76" s="37" t="s">
        <v>64</v>
      </c>
      <c r="G76" s="37" t="s">
        <v>64</v>
      </c>
      <c r="H76" s="38" t="s">
        <v>48</v>
      </c>
      <c r="I76" s="38" t="s">
        <v>65</v>
      </c>
      <c r="J76" s="38" t="s">
        <v>66</v>
      </c>
      <c r="K76" s="39">
        <v>1</v>
      </c>
      <c r="L76" s="36" t="s">
        <v>41</v>
      </c>
      <c r="M76" s="36" t="s">
        <v>42</v>
      </c>
      <c r="N76" s="36" t="s">
        <v>43</v>
      </c>
      <c r="O76" s="36" t="s">
        <v>44</v>
      </c>
      <c r="P76" s="36" t="s">
        <v>41</v>
      </c>
      <c r="Q76" s="36" t="s">
        <v>42</v>
      </c>
      <c r="R76" s="36" t="s">
        <v>43</v>
      </c>
      <c r="S76" s="36" t="s">
        <v>44</v>
      </c>
      <c r="T76" s="40">
        <v>43</v>
      </c>
      <c r="U76" s="40">
        <v>43</v>
      </c>
      <c r="V76" s="45">
        <f t="shared" si="5"/>
        <v>1</v>
      </c>
      <c r="W76" s="45">
        <f t="shared" si="6"/>
        <v>1</v>
      </c>
      <c r="X76" s="38" t="str">
        <f t="shared" si="7"/>
        <v>SATISFACTORIO</v>
      </c>
      <c r="Y76" s="41" t="s">
        <v>67</v>
      </c>
      <c r="Z76" s="41" t="s">
        <v>884</v>
      </c>
    </row>
    <row r="77" spans="1:26" s="28" customFormat="1" ht="408.75" customHeight="1">
      <c r="A77" s="400"/>
      <c r="B77" s="36">
        <v>6</v>
      </c>
      <c r="C77" s="396" t="s">
        <v>68</v>
      </c>
      <c r="D77" s="294" t="s">
        <v>69</v>
      </c>
      <c r="E77" s="37" t="s">
        <v>70</v>
      </c>
      <c r="F77" s="37" t="s">
        <v>71</v>
      </c>
      <c r="G77" s="37" t="s">
        <v>71</v>
      </c>
      <c r="H77" s="38" t="s">
        <v>48</v>
      </c>
      <c r="I77" s="38" t="s">
        <v>72</v>
      </c>
      <c r="J77" s="38" t="s">
        <v>73</v>
      </c>
      <c r="K77" s="39">
        <v>1</v>
      </c>
      <c r="L77" s="36" t="s">
        <v>41</v>
      </c>
      <c r="M77" s="36" t="s">
        <v>42</v>
      </c>
      <c r="N77" s="36" t="s">
        <v>43</v>
      </c>
      <c r="O77" s="36" t="s">
        <v>44</v>
      </c>
      <c r="P77" s="36" t="s">
        <v>41</v>
      </c>
      <c r="Q77" s="36" t="s">
        <v>42</v>
      </c>
      <c r="R77" s="36" t="s">
        <v>43</v>
      </c>
      <c r="S77" s="36" t="s">
        <v>44</v>
      </c>
      <c r="T77" s="40">
        <f>73+15+13</f>
        <v>101</v>
      </c>
      <c r="U77" s="40">
        <f>73+15+13</f>
        <v>101</v>
      </c>
      <c r="V77" s="45">
        <f t="shared" si="5"/>
        <v>1</v>
      </c>
      <c r="W77" s="45">
        <f t="shared" si="6"/>
        <v>1</v>
      </c>
      <c r="X77" s="38" t="str">
        <f t="shared" si="7"/>
        <v>SATISFACTORIO</v>
      </c>
      <c r="Y77" s="41" t="s">
        <v>74</v>
      </c>
      <c r="Z77" s="41" t="s">
        <v>885</v>
      </c>
    </row>
    <row r="78" spans="1:26" s="28" customFormat="1" ht="408.75" customHeight="1">
      <c r="A78" s="400"/>
      <c r="B78" s="36">
        <f>+B77+1</f>
        <v>7</v>
      </c>
      <c r="C78" s="397"/>
      <c r="D78" s="294"/>
      <c r="E78" s="37" t="s">
        <v>75</v>
      </c>
      <c r="F78" s="37" t="s">
        <v>76</v>
      </c>
      <c r="G78" s="37" t="s">
        <v>76</v>
      </c>
      <c r="H78" s="38" t="s">
        <v>48</v>
      </c>
      <c r="I78" s="38" t="s">
        <v>77</v>
      </c>
      <c r="J78" s="38" t="s">
        <v>78</v>
      </c>
      <c r="K78" s="42">
        <v>1</v>
      </c>
      <c r="L78" s="36" t="s">
        <v>41</v>
      </c>
      <c r="M78" s="36" t="s">
        <v>42</v>
      </c>
      <c r="N78" s="36" t="s">
        <v>43</v>
      </c>
      <c r="O78" s="36" t="s">
        <v>44</v>
      </c>
      <c r="P78" s="36" t="s">
        <v>41</v>
      </c>
      <c r="Q78" s="36" t="s">
        <v>42</v>
      </c>
      <c r="R78" s="36" t="s">
        <v>43</v>
      </c>
      <c r="S78" s="36" t="s">
        <v>44</v>
      </c>
      <c r="T78" s="40">
        <v>0.4</v>
      </c>
      <c r="U78" s="40">
        <v>1</v>
      </c>
      <c r="V78" s="45">
        <f t="shared" si="5"/>
        <v>0.4</v>
      </c>
      <c r="W78" s="45">
        <f t="shared" si="6"/>
        <v>0.4</v>
      </c>
      <c r="X78" s="243" t="str">
        <f t="shared" si="7"/>
        <v>INSATISFACTORIO</v>
      </c>
      <c r="Y78" s="41" t="s">
        <v>79</v>
      </c>
      <c r="Z78" s="41" t="s">
        <v>886</v>
      </c>
    </row>
    <row r="79" spans="1:29" s="28" customFormat="1" ht="408.75" customHeight="1">
      <c r="A79" s="400"/>
      <c r="B79" s="36">
        <v>8</v>
      </c>
      <c r="C79" s="397"/>
      <c r="D79" s="294"/>
      <c r="E79" s="37" t="s">
        <v>80</v>
      </c>
      <c r="F79" s="43" t="s">
        <v>81</v>
      </c>
      <c r="G79" s="43" t="s">
        <v>82</v>
      </c>
      <c r="H79" s="38" t="s">
        <v>48</v>
      </c>
      <c r="I79" s="44" t="s">
        <v>83</v>
      </c>
      <c r="J79" s="44" t="s">
        <v>84</v>
      </c>
      <c r="K79" s="45">
        <v>1</v>
      </c>
      <c r="L79" s="36" t="s">
        <v>41</v>
      </c>
      <c r="M79" s="36" t="s">
        <v>42</v>
      </c>
      <c r="N79" s="36" t="s">
        <v>43</v>
      </c>
      <c r="O79" s="36" t="s">
        <v>44</v>
      </c>
      <c r="P79" s="36" t="s">
        <v>41</v>
      </c>
      <c r="Q79" s="36" t="s">
        <v>42</v>
      </c>
      <c r="R79" s="36" t="s">
        <v>43</v>
      </c>
      <c r="S79" s="36" t="s">
        <v>44</v>
      </c>
      <c r="T79" s="40">
        <v>1.93</v>
      </c>
      <c r="U79" s="40">
        <v>5</v>
      </c>
      <c r="V79" s="45">
        <f t="shared" si="5"/>
        <v>0.386</v>
      </c>
      <c r="W79" s="45">
        <f t="shared" si="6"/>
        <v>0.386</v>
      </c>
      <c r="X79" s="243" t="str">
        <f t="shared" si="7"/>
        <v>INSATISFACTORIO</v>
      </c>
      <c r="Y79" s="41" t="s">
        <v>85</v>
      </c>
      <c r="Z79" s="245" t="s">
        <v>889</v>
      </c>
      <c r="AC79" s="269"/>
    </row>
    <row r="80" spans="1:29" s="28" customFormat="1" ht="408.75" customHeight="1">
      <c r="A80" s="400"/>
      <c r="B80" s="36">
        <v>9</v>
      </c>
      <c r="C80" s="398"/>
      <c r="D80" s="294"/>
      <c r="E80" s="37" t="s">
        <v>86</v>
      </c>
      <c r="F80" s="37" t="s">
        <v>87</v>
      </c>
      <c r="G80" s="37" t="s">
        <v>87</v>
      </c>
      <c r="H80" s="38" t="s">
        <v>48</v>
      </c>
      <c r="I80" s="38" t="s">
        <v>88</v>
      </c>
      <c r="J80" s="38" t="s">
        <v>89</v>
      </c>
      <c r="K80" s="42">
        <v>1</v>
      </c>
      <c r="L80" s="36" t="s">
        <v>41</v>
      </c>
      <c r="M80" s="36" t="s">
        <v>42</v>
      </c>
      <c r="N80" s="36" t="s">
        <v>43</v>
      </c>
      <c r="O80" s="36" t="s">
        <v>44</v>
      </c>
      <c r="P80" s="36" t="s">
        <v>41</v>
      </c>
      <c r="Q80" s="36" t="s">
        <v>42</v>
      </c>
      <c r="R80" s="36" t="s">
        <v>43</v>
      </c>
      <c r="S80" s="36" t="s">
        <v>44</v>
      </c>
      <c r="T80" s="40" t="s">
        <v>51</v>
      </c>
      <c r="U80" s="40" t="s">
        <v>51</v>
      </c>
      <c r="V80" s="45" t="s">
        <v>51</v>
      </c>
      <c r="W80" s="45" t="s">
        <v>51</v>
      </c>
      <c r="X80" s="38" t="s">
        <v>51</v>
      </c>
      <c r="Y80" s="41" t="s">
        <v>90</v>
      </c>
      <c r="Z80" s="245" t="s">
        <v>888</v>
      </c>
      <c r="AC80" s="269"/>
    </row>
    <row r="81" spans="1:26" s="28" customFormat="1" ht="408.75" customHeight="1">
      <c r="A81" s="400"/>
      <c r="B81" s="36">
        <v>10</v>
      </c>
      <c r="C81" s="46" t="s">
        <v>91</v>
      </c>
      <c r="D81" s="294"/>
      <c r="E81" s="37" t="s">
        <v>92</v>
      </c>
      <c r="F81" s="37" t="s">
        <v>93</v>
      </c>
      <c r="G81" s="37"/>
      <c r="H81" s="38" t="s">
        <v>94</v>
      </c>
      <c r="I81" s="38" t="s">
        <v>95</v>
      </c>
      <c r="J81" s="38" t="s">
        <v>96</v>
      </c>
      <c r="K81" s="39">
        <v>1</v>
      </c>
      <c r="L81" s="36" t="s">
        <v>41</v>
      </c>
      <c r="M81" s="36" t="s">
        <v>42</v>
      </c>
      <c r="N81" s="36" t="s">
        <v>43</v>
      </c>
      <c r="O81" s="36" t="s">
        <v>44</v>
      </c>
      <c r="P81" s="36" t="s">
        <v>41</v>
      </c>
      <c r="Q81" s="36" t="s">
        <v>42</v>
      </c>
      <c r="R81" s="36" t="s">
        <v>43</v>
      </c>
      <c r="S81" s="36" t="s">
        <v>44</v>
      </c>
      <c r="T81" s="40">
        <v>0.5</v>
      </c>
      <c r="U81" s="40">
        <v>1</v>
      </c>
      <c r="V81" s="45">
        <f t="shared" si="5"/>
        <v>0.5</v>
      </c>
      <c r="W81" s="45">
        <f t="shared" si="6"/>
        <v>0.5</v>
      </c>
      <c r="X81" s="38" t="str">
        <f t="shared" si="7"/>
        <v>MINIMO</v>
      </c>
      <c r="Y81" s="41" t="s">
        <v>97</v>
      </c>
      <c r="Z81" s="245" t="s">
        <v>843</v>
      </c>
    </row>
    <row r="82" spans="1:26" s="28" customFormat="1" ht="408.75" customHeight="1">
      <c r="A82" s="400"/>
      <c r="B82" s="36">
        <v>11</v>
      </c>
      <c r="C82" s="396" t="s">
        <v>68</v>
      </c>
      <c r="D82" s="294"/>
      <c r="E82" s="391" t="s">
        <v>98</v>
      </c>
      <c r="F82" s="37" t="s">
        <v>99</v>
      </c>
      <c r="G82" s="37" t="s">
        <v>100</v>
      </c>
      <c r="H82" s="38" t="s">
        <v>101</v>
      </c>
      <c r="I82" s="294" t="s">
        <v>102</v>
      </c>
      <c r="J82" s="38" t="s">
        <v>103</v>
      </c>
      <c r="K82" s="42">
        <v>1</v>
      </c>
      <c r="L82" s="36" t="s">
        <v>41</v>
      </c>
      <c r="M82" s="36" t="s">
        <v>42</v>
      </c>
      <c r="N82" s="36" t="s">
        <v>43</v>
      </c>
      <c r="O82" s="36" t="s">
        <v>44</v>
      </c>
      <c r="P82" s="36" t="s">
        <v>41</v>
      </c>
      <c r="Q82" s="36" t="s">
        <v>42</v>
      </c>
      <c r="R82" s="36" t="s">
        <v>43</v>
      </c>
      <c r="S82" s="36" t="s">
        <v>44</v>
      </c>
      <c r="T82" s="40" t="s">
        <v>51</v>
      </c>
      <c r="U82" s="40" t="s">
        <v>51</v>
      </c>
      <c r="V82" s="45" t="s">
        <v>51</v>
      </c>
      <c r="W82" s="45" t="s">
        <v>51</v>
      </c>
      <c r="X82" s="38" t="s">
        <v>51</v>
      </c>
      <c r="Y82" s="41" t="s">
        <v>104</v>
      </c>
      <c r="Z82" s="46" t="s">
        <v>51</v>
      </c>
    </row>
    <row r="83" spans="1:26" s="28" customFormat="1" ht="408.75" customHeight="1">
      <c r="A83" s="400"/>
      <c r="B83" s="36">
        <v>12</v>
      </c>
      <c r="C83" s="397"/>
      <c r="D83" s="294"/>
      <c r="E83" s="391"/>
      <c r="F83" s="37" t="s">
        <v>105</v>
      </c>
      <c r="G83" s="37" t="s">
        <v>105</v>
      </c>
      <c r="H83" s="38" t="s">
        <v>101</v>
      </c>
      <c r="I83" s="294"/>
      <c r="J83" s="38" t="s">
        <v>106</v>
      </c>
      <c r="K83" s="42">
        <v>1</v>
      </c>
      <c r="L83" s="36" t="s">
        <v>41</v>
      </c>
      <c r="M83" s="36" t="s">
        <v>42</v>
      </c>
      <c r="N83" s="36" t="s">
        <v>43</v>
      </c>
      <c r="O83" s="36" t="s">
        <v>44</v>
      </c>
      <c r="P83" s="36" t="s">
        <v>41</v>
      </c>
      <c r="Q83" s="36" t="s">
        <v>42</v>
      </c>
      <c r="R83" s="36" t="s">
        <v>43</v>
      </c>
      <c r="S83" s="36" t="s">
        <v>44</v>
      </c>
      <c r="T83" s="40" t="s">
        <v>51</v>
      </c>
      <c r="U83" s="40" t="s">
        <v>51</v>
      </c>
      <c r="V83" s="45" t="s">
        <v>51</v>
      </c>
      <c r="W83" s="45" t="s">
        <v>51</v>
      </c>
      <c r="X83" s="239" t="s">
        <v>51</v>
      </c>
      <c r="Y83" s="41" t="s">
        <v>107</v>
      </c>
      <c r="Z83" s="46" t="s">
        <v>51</v>
      </c>
    </row>
    <row r="84" spans="1:26" s="28" customFormat="1" ht="408.75" customHeight="1">
      <c r="A84" s="400"/>
      <c r="B84" s="36">
        <v>13</v>
      </c>
      <c r="C84" s="398"/>
      <c r="D84" s="294"/>
      <c r="E84" s="391"/>
      <c r="F84" s="37" t="s">
        <v>108</v>
      </c>
      <c r="G84" s="37" t="s">
        <v>108</v>
      </c>
      <c r="H84" s="38" t="s">
        <v>101</v>
      </c>
      <c r="I84" s="294"/>
      <c r="J84" s="38" t="s">
        <v>109</v>
      </c>
      <c r="K84" s="42">
        <v>1</v>
      </c>
      <c r="L84" s="36" t="s">
        <v>41</v>
      </c>
      <c r="M84" s="36" t="s">
        <v>42</v>
      </c>
      <c r="N84" s="36" t="s">
        <v>43</v>
      </c>
      <c r="O84" s="36" t="s">
        <v>44</v>
      </c>
      <c r="P84" s="36" t="s">
        <v>41</v>
      </c>
      <c r="Q84" s="36" t="s">
        <v>42</v>
      </c>
      <c r="R84" s="36" t="s">
        <v>43</v>
      </c>
      <c r="S84" s="36" t="s">
        <v>44</v>
      </c>
      <c r="T84" s="40" t="s">
        <v>51</v>
      </c>
      <c r="U84" s="40" t="s">
        <v>51</v>
      </c>
      <c r="V84" s="45" t="s">
        <v>51</v>
      </c>
      <c r="W84" s="45" t="s">
        <v>51</v>
      </c>
      <c r="X84" s="239" t="s">
        <v>51</v>
      </c>
      <c r="Y84" s="41" t="s">
        <v>110</v>
      </c>
      <c r="Z84" s="46" t="s">
        <v>51</v>
      </c>
    </row>
    <row r="85" spans="1:26" s="28" customFormat="1" ht="408.75" customHeight="1">
      <c r="A85" s="400"/>
      <c r="B85" s="36">
        <v>14</v>
      </c>
      <c r="C85" s="38" t="s">
        <v>111</v>
      </c>
      <c r="D85" s="294"/>
      <c r="E85" s="37" t="s">
        <v>112</v>
      </c>
      <c r="F85" s="37" t="s">
        <v>113</v>
      </c>
      <c r="G85" s="37" t="s">
        <v>113</v>
      </c>
      <c r="H85" s="38" t="s">
        <v>114</v>
      </c>
      <c r="I85" s="38" t="s">
        <v>115</v>
      </c>
      <c r="J85" s="38" t="s">
        <v>116</v>
      </c>
      <c r="K85" s="42">
        <v>1</v>
      </c>
      <c r="L85" s="36" t="s">
        <v>41</v>
      </c>
      <c r="M85" s="36" t="s">
        <v>42</v>
      </c>
      <c r="N85" s="36" t="s">
        <v>43</v>
      </c>
      <c r="O85" s="36" t="s">
        <v>44</v>
      </c>
      <c r="P85" s="36" t="s">
        <v>41</v>
      </c>
      <c r="Q85" s="36" t="s">
        <v>42</v>
      </c>
      <c r="R85" s="36" t="s">
        <v>43</v>
      </c>
      <c r="S85" s="36" t="s">
        <v>44</v>
      </c>
      <c r="T85" s="40">
        <v>0.5</v>
      </c>
      <c r="U85" s="40">
        <v>1</v>
      </c>
      <c r="V85" s="45">
        <f>+T85/U85</f>
        <v>0.5</v>
      </c>
      <c r="W85" s="45">
        <f>+V85/K85</f>
        <v>0.5</v>
      </c>
      <c r="X85" s="38" t="str">
        <f t="shared" si="7"/>
        <v>MINIMO</v>
      </c>
      <c r="Y85" s="41" t="s">
        <v>117</v>
      </c>
      <c r="Z85" s="41" t="s">
        <v>887</v>
      </c>
    </row>
    <row r="86" spans="1:26" s="27" customFormat="1" ht="408.75" customHeight="1">
      <c r="A86" s="395" t="s">
        <v>118</v>
      </c>
      <c r="B86" s="47">
        <v>1</v>
      </c>
      <c r="C86" s="289"/>
      <c r="D86" s="48" t="s">
        <v>119</v>
      </c>
      <c r="E86" s="49" t="s">
        <v>120</v>
      </c>
      <c r="F86" s="49" t="s">
        <v>121</v>
      </c>
      <c r="G86" s="49" t="s">
        <v>121</v>
      </c>
      <c r="H86" s="48" t="s">
        <v>122</v>
      </c>
      <c r="I86" s="48" t="s">
        <v>123</v>
      </c>
      <c r="J86" s="48" t="s">
        <v>124</v>
      </c>
      <c r="K86" s="50">
        <v>1</v>
      </c>
      <c r="L86" s="47" t="s">
        <v>41</v>
      </c>
      <c r="M86" s="47" t="s">
        <v>42</v>
      </c>
      <c r="N86" s="47" t="s">
        <v>43</v>
      </c>
      <c r="O86" s="47" t="s">
        <v>44</v>
      </c>
      <c r="P86" s="47" t="s">
        <v>41</v>
      </c>
      <c r="Q86" s="47" t="s">
        <v>42</v>
      </c>
      <c r="R86" s="47" t="s">
        <v>43</v>
      </c>
      <c r="S86" s="47" t="s">
        <v>44</v>
      </c>
      <c r="T86" s="51">
        <v>77</v>
      </c>
      <c r="U86" s="51">
        <v>77</v>
      </c>
      <c r="V86" s="159">
        <f>+T86/U86</f>
        <v>1</v>
      </c>
      <c r="W86" s="159">
        <f>+V86/K86</f>
        <v>1</v>
      </c>
      <c r="X86" s="48" t="str">
        <f>IF(V86&gt;=95%,$O$12,IF(V86&gt;=70%,$N$12,IF(V86&gt;=50%,$M$12,IF(V86&lt;50%,$L$12,))))</f>
        <v>SATISFACTORIO</v>
      </c>
      <c r="Y86" s="52" t="s">
        <v>125</v>
      </c>
      <c r="Z86" s="52" t="s">
        <v>911</v>
      </c>
    </row>
    <row r="87" spans="1:26" s="27" customFormat="1" ht="408.75" customHeight="1">
      <c r="A87" s="395"/>
      <c r="B87" s="47">
        <v>2</v>
      </c>
      <c r="C87" s="289"/>
      <c r="D87" s="48" t="s">
        <v>119</v>
      </c>
      <c r="E87" s="49" t="s">
        <v>126</v>
      </c>
      <c r="F87" s="49" t="s">
        <v>127</v>
      </c>
      <c r="G87" s="49" t="s">
        <v>128</v>
      </c>
      <c r="H87" s="48" t="s">
        <v>122</v>
      </c>
      <c r="I87" s="48" t="s">
        <v>129</v>
      </c>
      <c r="J87" s="48" t="s">
        <v>904</v>
      </c>
      <c r="K87" s="50">
        <v>1</v>
      </c>
      <c r="L87" s="47" t="s">
        <v>41</v>
      </c>
      <c r="M87" s="47" t="s">
        <v>42</v>
      </c>
      <c r="N87" s="47" t="s">
        <v>43</v>
      </c>
      <c r="O87" s="47" t="s">
        <v>44</v>
      </c>
      <c r="P87" s="47" t="s">
        <v>41</v>
      </c>
      <c r="Q87" s="47" t="s">
        <v>42</v>
      </c>
      <c r="R87" s="47" t="s">
        <v>43</v>
      </c>
      <c r="S87" s="47" t="s">
        <v>44</v>
      </c>
      <c r="T87" s="51">
        <v>5</v>
      </c>
      <c r="U87" s="51">
        <v>5</v>
      </c>
      <c r="V87" s="159">
        <f aca="true" t="shared" si="8" ref="V87:V103">+T87/U87</f>
        <v>1</v>
      </c>
      <c r="W87" s="159">
        <f aca="true" t="shared" si="9" ref="W87:W103">+V87/K87</f>
        <v>1</v>
      </c>
      <c r="X87" s="48" t="str">
        <f aca="true" t="shared" si="10" ref="X87:X103">IF(V87&gt;=95%,$O$12,IF(V87&gt;=70%,$N$12,IF(V87&gt;=50%,$M$12,IF(V87&lt;50%,$L$12,))))</f>
        <v>SATISFACTORIO</v>
      </c>
      <c r="Y87" s="52" t="s">
        <v>130</v>
      </c>
      <c r="Z87" s="52" t="s">
        <v>130</v>
      </c>
    </row>
    <row r="88" spans="1:26" s="27" customFormat="1" ht="408.75" customHeight="1">
      <c r="A88" s="395"/>
      <c r="B88" s="47">
        <v>3</v>
      </c>
      <c r="C88" s="289"/>
      <c r="D88" s="48" t="s">
        <v>119</v>
      </c>
      <c r="E88" s="49" t="s">
        <v>131</v>
      </c>
      <c r="F88" s="260" t="s">
        <v>51</v>
      </c>
      <c r="G88" s="49" t="s">
        <v>132</v>
      </c>
      <c r="H88" s="48" t="s">
        <v>122</v>
      </c>
      <c r="I88" s="48" t="s">
        <v>133</v>
      </c>
      <c r="J88" s="48" t="s">
        <v>134</v>
      </c>
      <c r="K88" s="50">
        <v>1</v>
      </c>
      <c r="L88" s="47" t="s">
        <v>41</v>
      </c>
      <c r="M88" s="47" t="s">
        <v>42</v>
      </c>
      <c r="N88" s="47" t="s">
        <v>43</v>
      </c>
      <c r="O88" s="47" t="s">
        <v>44</v>
      </c>
      <c r="P88" s="47" t="s">
        <v>41</v>
      </c>
      <c r="Q88" s="47" t="s">
        <v>42</v>
      </c>
      <c r="R88" s="47" t="s">
        <v>43</v>
      </c>
      <c r="S88" s="47" t="s">
        <v>44</v>
      </c>
      <c r="T88" s="51" t="s">
        <v>51</v>
      </c>
      <c r="U88" s="51" t="s">
        <v>51</v>
      </c>
      <c r="V88" s="51" t="s">
        <v>51</v>
      </c>
      <c r="W88" s="51" t="s">
        <v>51</v>
      </c>
      <c r="X88" s="51" t="s">
        <v>51</v>
      </c>
      <c r="Y88" s="52" t="s">
        <v>135</v>
      </c>
      <c r="Z88" s="281" t="s">
        <v>51</v>
      </c>
    </row>
    <row r="89" spans="1:26" s="27" customFormat="1" ht="408.75" customHeight="1">
      <c r="A89" s="395"/>
      <c r="B89" s="47">
        <v>4</v>
      </c>
      <c r="C89" s="289"/>
      <c r="D89" s="48" t="s">
        <v>119</v>
      </c>
      <c r="E89" s="49" t="s">
        <v>80</v>
      </c>
      <c r="F89" s="53" t="s">
        <v>136</v>
      </c>
      <c r="G89" s="53" t="s">
        <v>137</v>
      </c>
      <c r="H89" s="54" t="s">
        <v>138</v>
      </c>
      <c r="I89" s="54" t="s">
        <v>139</v>
      </c>
      <c r="J89" s="54" t="s">
        <v>84</v>
      </c>
      <c r="K89" s="55">
        <v>1</v>
      </c>
      <c r="L89" s="47" t="s">
        <v>41</v>
      </c>
      <c r="M89" s="47" t="s">
        <v>42</v>
      </c>
      <c r="N89" s="47" t="s">
        <v>43</v>
      </c>
      <c r="O89" s="47" t="s">
        <v>44</v>
      </c>
      <c r="P89" s="47" t="s">
        <v>41</v>
      </c>
      <c r="Q89" s="47" t="s">
        <v>42</v>
      </c>
      <c r="R89" s="47" t="s">
        <v>43</v>
      </c>
      <c r="S89" s="47" t="s">
        <v>44</v>
      </c>
      <c r="T89" s="51">
        <v>1</v>
      </c>
      <c r="U89" s="51">
        <v>1</v>
      </c>
      <c r="V89" s="159">
        <f t="shared" si="8"/>
        <v>1</v>
      </c>
      <c r="W89" s="159">
        <f t="shared" si="9"/>
        <v>1</v>
      </c>
      <c r="X89" s="48" t="str">
        <f t="shared" si="10"/>
        <v>SATISFACTORIO</v>
      </c>
      <c r="Y89" s="52" t="s">
        <v>140</v>
      </c>
      <c r="Z89" s="244" t="s">
        <v>905</v>
      </c>
    </row>
    <row r="90" spans="1:26" s="27" customFormat="1" ht="408.75" customHeight="1">
      <c r="A90" s="395"/>
      <c r="B90" s="47">
        <v>5</v>
      </c>
      <c r="C90" s="289"/>
      <c r="D90" s="48" t="s">
        <v>119</v>
      </c>
      <c r="E90" s="49" t="s">
        <v>141</v>
      </c>
      <c r="F90" s="53" t="s">
        <v>142</v>
      </c>
      <c r="G90" s="53" t="s">
        <v>143</v>
      </c>
      <c r="H90" s="54" t="s">
        <v>144</v>
      </c>
      <c r="I90" s="54" t="s">
        <v>145</v>
      </c>
      <c r="J90" s="54" t="s">
        <v>146</v>
      </c>
      <c r="K90" s="55">
        <v>1</v>
      </c>
      <c r="L90" s="47" t="s">
        <v>41</v>
      </c>
      <c r="M90" s="47" t="s">
        <v>42</v>
      </c>
      <c r="N90" s="47" t="s">
        <v>43</v>
      </c>
      <c r="O90" s="47" t="s">
        <v>44</v>
      </c>
      <c r="P90" s="47" t="s">
        <v>41</v>
      </c>
      <c r="Q90" s="47" t="s">
        <v>42</v>
      </c>
      <c r="R90" s="47" t="s">
        <v>43</v>
      </c>
      <c r="S90" s="47" t="s">
        <v>44</v>
      </c>
      <c r="T90" s="51">
        <v>60</v>
      </c>
      <c r="U90" s="51">
        <v>60</v>
      </c>
      <c r="V90" s="159">
        <f t="shared" si="8"/>
        <v>1</v>
      </c>
      <c r="W90" s="159">
        <f t="shared" si="9"/>
        <v>1</v>
      </c>
      <c r="X90" s="48" t="str">
        <f t="shared" si="10"/>
        <v>SATISFACTORIO</v>
      </c>
      <c r="Y90" s="52" t="s">
        <v>147</v>
      </c>
      <c r="Z90" s="244" t="s">
        <v>906</v>
      </c>
    </row>
    <row r="91" spans="1:26" s="27" customFormat="1" ht="408.75" customHeight="1">
      <c r="A91" s="395"/>
      <c r="B91" s="47">
        <v>6</v>
      </c>
      <c r="C91" s="289"/>
      <c r="D91" s="48" t="s">
        <v>119</v>
      </c>
      <c r="E91" s="49" t="s">
        <v>75</v>
      </c>
      <c r="F91" s="49" t="s">
        <v>76</v>
      </c>
      <c r="G91" s="49" t="s">
        <v>76</v>
      </c>
      <c r="H91" s="48" t="s">
        <v>148</v>
      </c>
      <c r="I91" s="48" t="s">
        <v>77</v>
      </c>
      <c r="J91" s="48" t="s">
        <v>78</v>
      </c>
      <c r="K91" s="50">
        <v>1</v>
      </c>
      <c r="L91" s="47" t="s">
        <v>41</v>
      </c>
      <c r="M91" s="47" t="s">
        <v>42</v>
      </c>
      <c r="N91" s="47" t="s">
        <v>43</v>
      </c>
      <c r="O91" s="47" t="s">
        <v>44</v>
      </c>
      <c r="P91" s="47" t="s">
        <v>41</v>
      </c>
      <c r="Q91" s="47" t="s">
        <v>42</v>
      </c>
      <c r="R91" s="47" t="s">
        <v>43</v>
      </c>
      <c r="S91" s="47" t="s">
        <v>44</v>
      </c>
      <c r="T91" s="51">
        <v>3</v>
      </c>
      <c r="U91" s="51">
        <v>3</v>
      </c>
      <c r="V91" s="159">
        <f t="shared" si="8"/>
        <v>1</v>
      </c>
      <c r="W91" s="159">
        <f t="shared" si="9"/>
        <v>1</v>
      </c>
      <c r="X91" s="48" t="str">
        <f t="shared" si="10"/>
        <v>SATISFACTORIO</v>
      </c>
      <c r="Y91" s="52" t="s">
        <v>149</v>
      </c>
      <c r="Z91" s="244" t="s">
        <v>907</v>
      </c>
    </row>
    <row r="92" spans="1:26" s="27" customFormat="1" ht="408.75" customHeight="1">
      <c r="A92" s="395"/>
      <c r="B92" s="47">
        <v>7</v>
      </c>
      <c r="C92" s="289"/>
      <c r="D92" s="48" t="s">
        <v>119</v>
      </c>
      <c r="E92" s="49" t="s">
        <v>86</v>
      </c>
      <c r="F92" s="49" t="s">
        <v>87</v>
      </c>
      <c r="G92" s="49" t="s">
        <v>87</v>
      </c>
      <c r="H92" s="48" t="s">
        <v>150</v>
      </c>
      <c r="I92" s="48" t="s">
        <v>88</v>
      </c>
      <c r="J92" s="48" t="s">
        <v>89</v>
      </c>
      <c r="K92" s="50">
        <v>1</v>
      </c>
      <c r="L92" s="47" t="s">
        <v>41</v>
      </c>
      <c r="M92" s="47" t="s">
        <v>42</v>
      </c>
      <c r="N92" s="47" t="s">
        <v>43</v>
      </c>
      <c r="O92" s="47" t="s">
        <v>44</v>
      </c>
      <c r="P92" s="47" t="s">
        <v>41</v>
      </c>
      <c r="Q92" s="47" t="s">
        <v>42</v>
      </c>
      <c r="R92" s="47" t="s">
        <v>43</v>
      </c>
      <c r="S92" s="47" t="s">
        <v>44</v>
      </c>
      <c r="T92" s="51">
        <v>3</v>
      </c>
      <c r="U92" s="51">
        <v>3</v>
      </c>
      <c r="V92" s="159">
        <f t="shared" si="8"/>
        <v>1</v>
      </c>
      <c r="W92" s="159">
        <f t="shared" si="9"/>
        <v>1</v>
      </c>
      <c r="X92" s="48" t="str">
        <f t="shared" si="10"/>
        <v>SATISFACTORIO</v>
      </c>
      <c r="Y92" s="52" t="s">
        <v>151</v>
      </c>
      <c r="Z92" s="244" t="s">
        <v>908</v>
      </c>
    </row>
    <row r="93" spans="1:26" s="27" customFormat="1" ht="408.75" customHeight="1">
      <c r="A93" s="395"/>
      <c r="B93" s="47">
        <v>8</v>
      </c>
      <c r="C93" s="289"/>
      <c r="D93" s="289" t="s">
        <v>152</v>
      </c>
      <c r="E93" s="293" t="s">
        <v>98</v>
      </c>
      <c r="F93" s="49" t="s">
        <v>153</v>
      </c>
      <c r="G93" s="49" t="s">
        <v>100</v>
      </c>
      <c r="H93" s="48" t="s">
        <v>154</v>
      </c>
      <c r="I93" s="289" t="s">
        <v>102</v>
      </c>
      <c r="J93" s="48" t="s">
        <v>103</v>
      </c>
      <c r="K93" s="50">
        <v>1</v>
      </c>
      <c r="L93" s="47" t="s">
        <v>41</v>
      </c>
      <c r="M93" s="47" t="s">
        <v>42</v>
      </c>
      <c r="N93" s="47" t="s">
        <v>43</v>
      </c>
      <c r="O93" s="47" t="s">
        <v>44</v>
      </c>
      <c r="P93" s="47" t="s">
        <v>41</v>
      </c>
      <c r="Q93" s="47" t="s">
        <v>42</v>
      </c>
      <c r="R93" s="47" t="s">
        <v>43</v>
      </c>
      <c r="S93" s="47" t="s">
        <v>44</v>
      </c>
      <c r="T93" s="51">
        <v>3</v>
      </c>
      <c r="U93" s="51">
        <v>3</v>
      </c>
      <c r="V93" s="159">
        <f t="shared" si="8"/>
        <v>1</v>
      </c>
      <c r="W93" s="159">
        <f t="shared" si="9"/>
        <v>1</v>
      </c>
      <c r="X93" s="48" t="str">
        <f t="shared" si="10"/>
        <v>SATISFACTORIO</v>
      </c>
      <c r="Y93" s="52" t="s">
        <v>155</v>
      </c>
      <c r="Z93" s="244" t="s">
        <v>909</v>
      </c>
    </row>
    <row r="94" spans="1:26" s="27" customFormat="1" ht="408.75" customHeight="1">
      <c r="A94" s="395"/>
      <c r="B94" s="47">
        <v>9</v>
      </c>
      <c r="C94" s="289"/>
      <c r="D94" s="289"/>
      <c r="E94" s="293"/>
      <c r="F94" s="49" t="s">
        <v>156</v>
      </c>
      <c r="G94" s="49" t="s">
        <v>157</v>
      </c>
      <c r="H94" s="48" t="s">
        <v>154</v>
      </c>
      <c r="I94" s="289"/>
      <c r="J94" s="48" t="s">
        <v>158</v>
      </c>
      <c r="K94" s="50">
        <v>1</v>
      </c>
      <c r="L94" s="47" t="s">
        <v>41</v>
      </c>
      <c r="M94" s="47" t="s">
        <v>42</v>
      </c>
      <c r="N94" s="47" t="s">
        <v>43</v>
      </c>
      <c r="O94" s="47" t="s">
        <v>44</v>
      </c>
      <c r="P94" s="47" t="s">
        <v>41</v>
      </c>
      <c r="Q94" s="47" t="s">
        <v>42</v>
      </c>
      <c r="R94" s="47" t="s">
        <v>43</v>
      </c>
      <c r="S94" s="47" t="s">
        <v>44</v>
      </c>
      <c r="T94" s="51">
        <v>3</v>
      </c>
      <c r="U94" s="51">
        <v>3</v>
      </c>
      <c r="V94" s="159">
        <f t="shared" si="8"/>
        <v>1</v>
      </c>
      <c r="W94" s="159">
        <f t="shared" si="9"/>
        <v>1</v>
      </c>
      <c r="X94" s="48" t="str">
        <f t="shared" si="10"/>
        <v>SATISFACTORIO</v>
      </c>
      <c r="Y94" s="52" t="s">
        <v>159</v>
      </c>
      <c r="Z94" s="244" t="s">
        <v>910</v>
      </c>
    </row>
    <row r="95" spans="1:26" s="27" customFormat="1" ht="408.75" customHeight="1">
      <c r="A95" s="395"/>
      <c r="B95" s="47">
        <v>10</v>
      </c>
      <c r="C95" s="289"/>
      <c r="D95" s="289"/>
      <c r="E95" s="293"/>
      <c r="F95" s="49" t="s">
        <v>160</v>
      </c>
      <c r="G95" s="49" t="s">
        <v>161</v>
      </c>
      <c r="H95" s="48" t="s">
        <v>154</v>
      </c>
      <c r="I95" s="289"/>
      <c r="J95" s="48" t="s">
        <v>162</v>
      </c>
      <c r="K95" s="50">
        <v>1</v>
      </c>
      <c r="L95" s="47" t="s">
        <v>41</v>
      </c>
      <c r="M95" s="47" t="s">
        <v>42</v>
      </c>
      <c r="N95" s="47" t="s">
        <v>43</v>
      </c>
      <c r="O95" s="47" t="s">
        <v>44</v>
      </c>
      <c r="P95" s="47" t="s">
        <v>41</v>
      </c>
      <c r="Q95" s="47" t="s">
        <v>42</v>
      </c>
      <c r="R95" s="47" t="s">
        <v>43</v>
      </c>
      <c r="S95" s="47" t="s">
        <v>44</v>
      </c>
      <c r="T95" s="51" t="s">
        <v>51</v>
      </c>
      <c r="U95" s="51" t="s">
        <v>51</v>
      </c>
      <c r="V95" s="51" t="s">
        <v>51</v>
      </c>
      <c r="W95" s="51" t="s">
        <v>51</v>
      </c>
      <c r="X95" s="51" t="s">
        <v>51</v>
      </c>
      <c r="Y95" s="52" t="s">
        <v>163</v>
      </c>
      <c r="Z95" s="281" t="s">
        <v>51</v>
      </c>
    </row>
    <row r="96" spans="1:26" s="27" customFormat="1" ht="408.75" customHeight="1">
      <c r="A96" s="395"/>
      <c r="B96" s="47">
        <v>11</v>
      </c>
      <c r="C96" s="48" t="s">
        <v>111</v>
      </c>
      <c r="D96" s="48" t="s">
        <v>164</v>
      </c>
      <c r="E96" s="49" t="s">
        <v>112</v>
      </c>
      <c r="F96" s="49" t="s">
        <v>113</v>
      </c>
      <c r="G96" s="49" t="s">
        <v>113</v>
      </c>
      <c r="H96" s="48" t="s">
        <v>94</v>
      </c>
      <c r="I96" s="48" t="s">
        <v>115</v>
      </c>
      <c r="J96" s="48" t="s">
        <v>116</v>
      </c>
      <c r="K96" s="50">
        <v>1</v>
      </c>
      <c r="L96" s="47" t="s">
        <v>41</v>
      </c>
      <c r="M96" s="47" t="s">
        <v>42</v>
      </c>
      <c r="N96" s="47" t="s">
        <v>43</v>
      </c>
      <c r="O96" s="47" t="s">
        <v>44</v>
      </c>
      <c r="P96" s="47" t="s">
        <v>41</v>
      </c>
      <c r="Q96" s="47" t="s">
        <v>42</v>
      </c>
      <c r="R96" s="47" t="s">
        <v>43</v>
      </c>
      <c r="S96" s="47" t="s">
        <v>44</v>
      </c>
      <c r="T96" s="51">
        <v>6</v>
      </c>
      <c r="U96" s="51">
        <v>6</v>
      </c>
      <c r="V96" s="159">
        <f t="shared" si="8"/>
        <v>1</v>
      </c>
      <c r="W96" s="159">
        <f t="shared" si="9"/>
        <v>1</v>
      </c>
      <c r="X96" s="48" t="str">
        <f t="shared" si="10"/>
        <v>SATISFACTORIO</v>
      </c>
      <c r="Y96" s="52" t="s">
        <v>165</v>
      </c>
      <c r="Z96" s="52" t="s">
        <v>165</v>
      </c>
    </row>
    <row r="97" spans="1:26" s="27" customFormat="1" ht="408.75" customHeight="1">
      <c r="A97" s="395"/>
      <c r="B97" s="47">
        <v>12</v>
      </c>
      <c r="C97" s="48" t="s">
        <v>166</v>
      </c>
      <c r="D97" s="48" t="s">
        <v>119</v>
      </c>
      <c r="E97" s="49" t="s">
        <v>167</v>
      </c>
      <c r="F97" s="49" t="s">
        <v>168</v>
      </c>
      <c r="G97" s="49" t="s">
        <v>168</v>
      </c>
      <c r="H97" s="48" t="s">
        <v>169</v>
      </c>
      <c r="I97" s="48" t="s">
        <v>170</v>
      </c>
      <c r="J97" s="48" t="s">
        <v>171</v>
      </c>
      <c r="K97" s="50">
        <v>1</v>
      </c>
      <c r="L97" s="47" t="s">
        <v>41</v>
      </c>
      <c r="M97" s="47" t="s">
        <v>42</v>
      </c>
      <c r="N97" s="47" t="s">
        <v>43</v>
      </c>
      <c r="O97" s="47" t="s">
        <v>44</v>
      </c>
      <c r="P97" s="47" t="s">
        <v>41</v>
      </c>
      <c r="Q97" s="47" t="s">
        <v>42</v>
      </c>
      <c r="R97" s="47" t="s">
        <v>43</v>
      </c>
      <c r="S97" s="47" t="s">
        <v>44</v>
      </c>
      <c r="T97" s="51">
        <v>1</v>
      </c>
      <c r="U97" s="51">
        <v>1</v>
      </c>
      <c r="V97" s="159">
        <f t="shared" si="8"/>
        <v>1</v>
      </c>
      <c r="W97" s="159">
        <f t="shared" si="9"/>
        <v>1</v>
      </c>
      <c r="X97" s="48" t="str">
        <f t="shared" si="10"/>
        <v>SATISFACTORIO</v>
      </c>
      <c r="Y97" s="52" t="s">
        <v>172</v>
      </c>
      <c r="Z97" s="244" t="s">
        <v>844</v>
      </c>
    </row>
    <row r="98" spans="1:30" s="27" customFormat="1" ht="408.75" customHeight="1">
      <c r="A98" s="399" t="s">
        <v>399</v>
      </c>
      <c r="B98" s="117">
        <v>1</v>
      </c>
      <c r="C98" s="292"/>
      <c r="D98" s="292" t="s">
        <v>119</v>
      </c>
      <c r="E98" s="118" t="s">
        <v>400</v>
      </c>
      <c r="F98" s="118" t="s">
        <v>401</v>
      </c>
      <c r="G98" s="118" t="s">
        <v>401</v>
      </c>
      <c r="H98" s="119" t="s">
        <v>402</v>
      </c>
      <c r="I98" s="119" t="s">
        <v>403</v>
      </c>
      <c r="J98" s="119" t="s">
        <v>404</v>
      </c>
      <c r="K98" s="120">
        <v>1</v>
      </c>
      <c r="L98" s="121" t="s">
        <v>41</v>
      </c>
      <c r="M98" s="121" t="s">
        <v>42</v>
      </c>
      <c r="N98" s="121" t="s">
        <v>43</v>
      </c>
      <c r="O98" s="121" t="s">
        <v>44</v>
      </c>
      <c r="P98" s="121" t="s">
        <v>41</v>
      </c>
      <c r="Q98" s="121" t="s">
        <v>42</v>
      </c>
      <c r="R98" s="121" t="s">
        <v>43</v>
      </c>
      <c r="S98" s="121" t="s">
        <v>44</v>
      </c>
      <c r="T98" s="122">
        <v>0.83</v>
      </c>
      <c r="U98" s="122">
        <v>3</v>
      </c>
      <c r="V98" s="160">
        <f t="shared" si="8"/>
        <v>0.27666666666666667</v>
      </c>
      <c r="W98" s="160">
        <f t="shared" si="9"/>
        <v>0.27666666666666667</v>
      </c>
      <c r="X98" s="243" t="str">
        <f t="shared" si="10"/>
        <v>INSATISFACTORIO</v>
      </c>
      <c r="Y98" s="123" t="s">
        <v>405</v>
      </c>
      <c r="Z98" s="261" t="s">
        <v>894</v>
      </c>
      <c r="AD98" s="259"/>
    </row>
    <row r="99" spans="1:30" s="27" customFormat="1" ht="408.75" customHeight="1">
      <c r="A99" s="399"/>
      <c r="B99" s="117">
        <v>2</v>
      </c>
      <c r="C99" s="292"/>
      <c r="D99" s="292"/>
      <c r="E99" s="118" t="s">
        <v>406</v>
      </c>
      <c r="F99" s="118" t="s">
        <v>407</v>
      </c>
      <c r="G99" s="118" t="s">
        <v>408</v>
      </c>
      <c r="H99" s="119" t="s">
        <v>409</v>
      </c>
      <c r="I99" s="119" t="s">
        <v>410</v>
      </c>
      <c r="J99" s="119" t="s">
        <v>411</v>
      </c>
      <c r="K99" s="120">
        <v>1</v>
      </c>
      <c r="L99" s="121" t="s">
        <v>41</v>
      </c>
      <c r="M99" s="121" t="s">
        <v>42</v>
      </c>
      <c r="N99" s="121" t="s">
        <v>43</v>
      </c>
      <c r="O99" s="121" t="s">
        <v>44</v>
      </c>
      <c r="P99" s="121" t="s">
        <v>41</v>
      </c>
      <c r="Q99" s="121" t="s">
        <v>42</v>
      </c>
      <c r="R99" s="121" t="s">
        <v>43</v>
      </c>
      <c r="S99" s="121" t="s">
        <v>44</v>
      </c>
      <c r="T99" s="122">
        <v>12</v>
      </c>
      <c r="U99" s="122">
        <v>12</v>
      </c>
      <c r="V99" s="160">
        <f t="shared" si="8"/>
        <v>1</v>
      </c>
      <c r="W99" s="160">
        <f t="shared" si="9"/>
        <v>1</v>
      </c>
      <c r="X99" s="119" t="str">
        <f t="shared" si="10"/>
        <v>SATISFACTORIO</v>
      </c>
      <c r="Y99" s="123" t="s">
        <v>412</v>
      </c>
      <c r="Z99" s="123" t="s">
        <v>895</v>
      </c>
      <c r="AD99" s="259"/>
    </row>
    <row r="100" spans="1:30" s="27" customFormat="1" ht="408.75" customHeight="1">
      <c r="A100" s="399"/>
      <c r="B100" s="117">
        <v>3</v>
      </c>
      <c r="C100" s="292"/>
      <c r="D100" s="292"/>
      <c r="E100" s="118" t="s">
        <v>413</v>
      </c>
      <c r="F100" s="118" t="s">
        <v>414</v>
      </c>
      <c r="G100" s="118" t="s">
        <v>415</v>
      </c>
      <c r="H100" s="119" t="s">
        <v>416</v>
      </c>
      <c r="I100" s="119" t="s">
        <v>417</v>
      </c>
      <c r="J100" s="119" t="s">
        <v>404</v>
      </c>
      <c r="K100" s="120">
        <v>1</v>
      </c>
      <c r="L100" s="121" t="s">
        <v>41</v>
      </c>
      <c r="M100" s="121" t="s">
        <v>42</v>
      </c>
      <c r="N100" s="121" t="s">
        <v>43</v>
      </c>
      <c r="O100" s="121" t="s">
        <v>44</v>
      </c>
      <c r="P100" s="121" t="s">
        <v>41</v>
      </c>
      <c r="Q100" s="121" t="s">
        <v>42</v>
      </c>
      <c r="R100" s="121" t="s">
        <v>43</v>
      </c>
      <c r="S100" s="121" t="s">
        <v>44</v>
      </c>
      <c r="T100" s="122">
        <v>0.5</v>
      </c>
      <c r="U100" s="122">
        <v>1</v>
      </c>
      <c r="V100" s="160">
        <f t="shared" si="8"/>
        <v>0.5</v>
      </c>
      <c r="W100" s="160">
        <f t="shared" si="9"/>
        <v>0.5</v>
      </c>
      <c r="X100" s="119" t="str">
        <f t="shared" si="10"/>
        <v>MINIMO</v>
      </c>
      <c r="Y100" s="123" t="s">
        <v>418</v>
      </c>
      <c r="Z100" s="278" t="s">
        <v>896</v>
      </c>
      <c r="AD100" s="259"/>
    </row>
    <row r="101" spans="1:26" s="27" customFormat="1" ht="408.75" customHeight="1">
      <c r="A101" s="399"/>
      <c r="B101" s="117">
        <v>4</v>
      </c>
      <c r="C101" s="292"/>
      <c r="D101" s="292"/>
      <c r="E101" s="118" t="s">
        <v>86</v>
      </c>
      <c r="F101" s="118" t="s">
        <v>87</v>
      </c>
      <c r="G101" s="118" t="s">
        <v>87</v>
      </c>
      <c r="H101" s="119" t="s">
        <v>416</v>
      </c>
      <c r="I101" s="119" t="s">
        <v>88</v>
      </c>
      <c r="J101" s="119" t="s">
        <v>89</v>
      </c>
      <c r="K101" s="120">
        <v>1</v>
      </c>
      <c r="L101" s="121" t="s">
        <v>41</v>
      </c>
      <c r="M101" s="121" t="s">
        <v>42</v>
      </c>
      <c r="N101" s="121" t="s">
        <v>43</v>
      </c>
      <c r="O101" s="121" t="s">
        <v>44</v>
      </c>
      <c r="P101" s="121" t="s">
        <v>41</v>
      </c>
      <c r="Q101" s="121" t="s">
        <v>42</v>
      </c>
      <c r="R101" s="121" t="s">
        <v>43</v>
      </c>
      <c r="S101" s="121" t="s">
        <v>44</v>
      </c>
      <c r="T101" s="122">
        <v>4</v>
      </c>
      <c r="U101" s="122">
        <v>6</v>
      </c>
      <c r="V101" s="160">
        <f t="shared" si="8"/>
        <v>0.6666666666666666</v>
      </c>
      <c r="W101" s="160">
        <f t="shared" si="9"/>
        <v>0.6666666666666666</v>
      </c>
      <c r="X101" s="119" t="str">
        <f t="shared" si="10"/>
        <v>MINIMO</v>
      </c>
      <c r="Y101" s="123" t="s">
        <v>419</v>
      </c>
      <c r="Z101" s="278" t="s">
        <v>897</v>
      </c>
    </row>
    <row r="102" spans="1:30" s="27" customFormat="1" ht="408.75" customHeight="1">
      <c r="A102" s="399"/>
      <c r="B102" s="117">
        <v>5</v>
      </c>
      <c r="C102" s="292"/>
      <c r="D102" s="292"/>
      <c r="E102" s="118" t="s">
        <v>334</v>
      </c>
      <c r="F102" s="124" t="s">
        <v>136</v>
      </c>
      <c r="G102" s="124" t="s">
        <v>137</v>
      </c>
      <c r="H102" s="119" t="s">
        <v>416</v>
      </c>
      <c r="I102" s="125" t="s">
        <v>83</v>
      </c>
      <c r="J102" s="125" t="s">
        <v>84</v>
      </c>
      <c r="K102" s="126">
        <v>1</v>
      </c>
      <c r="L102" s="121" t="s">
        <v>41</v>
      </c>
      <c r="M102" s="121" t="s">
        <v>42</v>
      </c>
      <c r="N102" s="121" t="s">
        <v>43</v>
      </c>
      <c r="O102" s="121" t="s">
        <v>44</v>
      </c>
      <c r="P102" s="121" t="s">
        <v>41</v>
      </c>
      <c r="Q102" s="121" t="s">
        <v>42</v>
      </c>
      <c r="R102" s="121" t="s">
        <v>43</v>
      </c>
      <c r="S102" s="121" t="s">
        <v>44</v>
      </c>
      <c r="T102" s="122">
        <v>10</v>
      </c>
      <c r="U102" s="122">
        <v>22</v>
      </c>
      <c r="V102" s="160">
        <f t="shared" si="8"/>
        <v>0.45454545454545453</v>
      </c>
      <c r="W102" s="160">
        <f t="shared" si="9"/>
        <v>0.45454545454545453</v>
      </c>
      <c r="X102" s="243" t="str">
        <f t="shared" si="10"/>
        <v>INSATISFACTORIO</v>
      </c>
      <c r="Y102" s="123" t="s">
        <v>420</v>
      </c>
      <c r="Z102" s="278" t="s">
        <v>898</v>
      </c>
      <c r="AD102" s="259"/>
    </row>
    <row r="103" spans="1:30" s="27" customFormat="1" ht="408.75" customHeight="1">
      <c r="A103" s="399"/>
      <c r="B103" s="117">
        <v>6</v>
      </c>
      <c r="C103" s="292"/>
      <c r="D103" s="292"/>
      <c r="E103" s="118" t="s">
        <v>75</v>
      </c>
      <c r="F103" s="118" t="s">
        <v>76</v>
      </c>
      <c r="G103" s="118" t="s">
        <v>76</v>
      </c>
      <c r="H103" s="119" t="s">
        <v>416</v>
      </c>
      <c r="I103" s="119" t="s">
        <v>77</v>
      </c>
      <c r="J103" s="119" t="s">
        <v>78</v>
      </c>
      <c r="K103" s="120">
        <v>1</v>
      </c>
      <c r="L103" s="121" t="s">
        <v>41</v>
      </c>
      <c r="M103" s="121" t="s">
        <v>42</v>
      </c>
      <c r="N103" s="121" t="s">
        <v>43</v>
      </c>
      <c r="O103" s="121" t="s">
        <v>44</v>
      </c>
      <c r="P103" s="121" t="s">
        <v>41</v>
      </c>
      <c r="Q103" s="121" t="s">
        <v>42</v>
      </c>
      <c r="R103" s="121" t="s">
        <v>43</v>
      </c>
      <c r="S103" s="121" t="s">
        <v>44</v>
      </c>
      <c r="T103" s="122">
        <v>6</v>
      </c>
      <c r="U103" s="122">
        <v>9</v>
      </c>
      <c r="V103" s="160">
        <f t="shared" si="8"/>
        <v>0.6666666666666666</v>
      </c>
      <c r="W103" s="160">
        <f t="shared" si="9"/>
        <v>0.6666666666666666</v>
      </c>
      <c r="X103" s="119" t="str">
        <f t="shared" si="10"/>
        <v>MINIMO</v>
      </c>
      <c r="Y103" s="123" t="s">
        <v>421</v>
      </c>
      <c r="Z103" s="278" t="s">
        <v>899</v>
      </c>
      <c r="AD103" s="259"/>
    </row>
    <row r="104" spans="1:26" s="27" customFormat="1" ht="198.75" customHeight="1">
      <c r="A104" s="399"/>
      <c r="B104" s="117">
        <v>7</v>
      </c>
      <c r="C104" s="292"/>
      <c r="D104" s="292" t="s">
        <v>152</v>
      </c>
      <c r="E104" s="392" t="s">
        <v>98</v>
      </c>
      <c r="F104" s="118" t="s">
        <v>153</v>
      </c>
      <c r="G104" s="118" t="s">
        <v>100</v>
      </c>
      <c r="H104" s="119" t="s">
        <v>367</v>
      </c>
      <c r="I104" s="292" t="s">
        <v>102</v>
      </c>
      <c r="J104" s="119" t="s">
        <v>103</v>
      </c>
      <c r="K104" s="120">
        <v>1</v>
      </c>
      <c r="L104" s="121" t="s">
        <v>41</v>
      </c>
      <c r="M104" s="121" t="s">
        <v>42</v>
      </c>
      <c r="N104" s="121" t="s">
        <v>43</v>
      </c>
      <c r="O104" s="121" t="s">
        <v>44</v>
      </c>
      <c r="P104" s="121" t="s">
        <v>41</v>
      </c>
      <c r="Q104" s="121" t="s">
        <v>42</v>
      </c>
      <c r="R104" s="121" t="s">
        <v>43</v>
      </c>
      <c r="S104" s="121" t="s">
        <v>44</v>
      </c>
      <c r="T104" s="122" t="s">
        <v>51</v>
      </c>
      <c r="U104" s="122" t="s">
        <v>51</v>
      </c>
      <c r="V104" s="161" t="s">
        <v>51</v>
      </c>
      <c r="W104" s="161" t="s">
        <v>51</v>
      </c>
      <c r="X104" s="122" t="s">
        <v>51</v>
      </c>
      <c r="Y104" s="123" t="s">
        <v>135</v>
      </c>
      <c r="Z104" s="122" t="s">
        <v>51</v>
      </c>
    </row>
    <row r="105" spans="1:26" s="27" customFormat="1" ht="238.5" customHeight="1">
      <c r="A105" s="399"/>
      <c r="B105" s="117">
        <v>8</v>
      </c>
      <c r="C105" s="292"/>
      <c r="D105" s="292"/>
      <c r="E105" s="392"/>
      <c r="F105" s="118" t="s">
        <v>156</v>
      </c>
      <c r="G105" s="118" t="s">
        <v>157</v>
      </c>
      <c r="H105" s="119" t="s">
        <v>367</v>
      </c>
      <c r="I105" s="292"/>
      <c r="J105" s="119" t="s">
        <v>106</v>
      </c>
      <c r="K105" s="120">
        <v>1</v>
      </c>
      <c r="L105" s="121" t="s">
        <v>41</v>
      </c>
      <c r="M105" s="121" t="s">
        <v>42</v>
      </c>
      <c r="N105" s="121" t="s">
        <v>43</v>
      </c>
      <c r="O105" s="121" t="s">
        <v>44</v>
      </c>
      <c r="P105" s="121" t="s">
        <v>41</v>
      </c>
      <c r="Q105" s="121" t="s">
        <v>42</v>
      </c>
      <c r="R105" s="121" t="s">
        <v>43</v>
      </c>
      <c r="S105" s="121" t="s">
        <v>44</v>
      </c>
      <c r="T105" s="122" t="s">
        <v>51</v>
      </c>
      <c r="U105" s="122" t="s">
        <v>51</v>
      </c>
      <c r="V105" s="161" t="s">
        <v>51</v>
      </c>
      <c r="W105" s="161" t="s">
        <v>51</v>
      </c>
      <c r="X105" s="122" t="s">
        <v>51</v>
      </c>
      <c r="Y105" s="123" t="s">
        <v>135</v>
      </c>
      <c r="Z105" s="122" t="s">
        <v>51</v>
      </c>
    </row>
    <row r="106" spans="1:26" s="27" customFormat="1" ht="226.5" customHeight="1">
      <c r="A106" s="399"/>
      <c r="B106" s="117">
        <v>9</v>
      </c>
      <c r="C106" s="292"/>
      <c r="D106" s="292"/>
      <c r="E106" s="392"/>
      <c r="F106" s="118" t="s">
        <v>160</v>
      </c>
      <c r="G106" s="118" t="s">
        <v>161</v>
      </c>
      <c r="H106" s="119" t="s">
        <v>367</v>
      </c>
      <c r="I106" s="292"/>
      <c r="J106" s="119" t="s">
        <v>109</v>
      </c>
      <c r="K106" s="120">
        <v>1</v>
      </c>
      <c r="L106" s="121" t="s">
        <v>41</v>
      </c>
      <c r="M106" s="121" t="s">
        <v>42</v>
      </c>
      <c r="N106" s="121" t="s">
        <v>43</v>
      </c>
      <c r="O106" s="121" t="s">
        <v>44</v>
      </c>
      <c r="P106" s="121" t="s">
        <v>41</v>
      </c>
      <c r="Q106" s="121" t="s">
        <v>42</v>
      </c>
      <c r="R106" s="121" t="s">
        <v>43</v>
      </c>
      <c r="S106" s="121" t="s">
        <v>44</v>
      </c>
      <c r="T106" s="122" t="s">
        <v>51</v>
      </c>
      <c r="U106" s="122" t="s">
        <v>51</v>
      </c>
      <c r="V106" s="161" t="s">
        <v>51</v>
      </c>
      <c r="W106" s="161" t="s">
        <v>51</v>
      </c>
      <c r="X106" s="122" t="s">
        <v>51</v>
      </c>
      <c r="Y106" s="123" t="s">
        <v>135</v>
      </c>
      <c r="Z106" s="122" t="s">
        <v>51</v>
      </c>
    </row>
    <row r="107" spans="1:26" s="27" customFormat="1" ht="408.75" customHeight="1">
      <c r="A107" s="411" t="s">
        <v>173</v>
      </c>
      <c r="B107" s="25">
        <v>1</v>
      </c>
      <c r="C107" s="361" t="s">
        <v>68</v>
      </c>
      <c r="D107" s="56" t="s">
        <v>119</v>
      </c>
      <c r="E107" s="57" t="s">
        <v>174</v>
      </c>
      <c r="F107" s="57" t="s">
        <v>175</v>
      </c>
      <c r="G107" s="57" t="s">
        <v>51</v>
      </c>
      <c r="H107" s="56" t="s">
        <v>176</v>
      </c>
      <c r="I107" s="56" t="s">
        <v>177</v>
      </c>
      <c r="J107" s="56" t="s">
        <v>178</v>
      </c>
      <c r="K107" s="58">
        <v>1</v>
      </c>
      <c r="L107" s="26" t="s">
        <v>41</v>
      </c>
      <c r="M107" s="26" t="s">
        <v>42</v>
      </c>
      <c r="N107" s="26" t="s">
        <v>43</v>
      </c>
      <c r="O107" s="26" t="s">
        <v>44</v>
      </c>
      <c r="P107" s="26" t="s">
        <v>41</v>
      </c>
      <c r="Q107" s="26" t="s">
        <v>42</v>
      </c>
      <c r="R107" s="26" t="s">
        <v>43</v>
      </c>
      <c r="S107" s="26" t="s">
        <v>44</v>
      </c>
      <c r="T107" s="59">
        <v>2</v>
      </c>
      <c r="U107" s="59">
        <v>2</v>
      </c>
      <c r="V107" s="241">
        <f>+T107/U107</f>
        <v>1</v>
      </c>
      <c r="W107" s="241">
        <f>+V107/K107</f>
        <v>1</v>
      </c>
      <c r="X107" s="56" t="str">
        <f>IF(V107&gt;=95%,$O$12,IF(V107&gt;=70%,$N$12,IF(V107&gt;=50%,$M$12,IF(V107&lt;50%,$L$12,))))</f>
        <v>SATISFACTORIO</v>
      </c>
      <c r="Y107" s="60" t="s">
        <v>179</v>
      </c>
      <c r="Z107" s="256" t="s">
        <v>850</v>
      </c>
    </row>
    <row r="108" spans="1:26" s="27" customFormat="1" ht="231" customHeight="1">
      <c r="A108" s="412"/>
      <c r="B108" s="401">
        <v>2</v>
      </c>
      <c r="C108" s="362"/>
      <c r="D108" s="361" t="s">
        <v>119</v>
      </c>
      <c r="E108" s="393" t="s">
        <v>180</v>
      </c>
      <c r="F108" s="393" t="s">
        <v>181</v>
      </c>
      <c r="G108" s="393" t="s">
        <v>182</v>
      </c>
      <c r="H108" s="361" t="s">
        <v>183</v>
      </c>
      <c r="I108" s="361" t="s">
        <v>184</v>
      </c>
      <c r="J108" s="361" t="s">
        <v>185</v>
      </c>
      <c r="K108" s="404">
        <v>1</v>
      </c>
      <c r="L108" s="367" t="s">
        <v>41</v>
      </c>
      <c r="M108" s="61" t="s">
        <v>42</v>
      </c>
      <c r="N108" s="61" t="s">
        <v>43</v>
      </c>
      <c r="O108" s="61" t="s">
        <v>44</v>
      </c>
      <c r="P108" s="61" t="s">
        <v>41</v>
      </c>
      <c r="Q108" s="61" t="s">
        <v>42</v>
      </c>
      <c r="R108" s="367" t="s">
        <v>43</v>
      </c>
      <c r="S108" s="367" t="s">
        <v>44</v>
      </c>
      <c r="T108" s="356">
        <v>2</v>
      </c>
      <c r="U108" s="356">
        <v>2</v>
      </c>
      <c r="V108" s="382">
        <f>+T108/U108</f>
        <v>1</v>
      </c>
      <c r="W108" s="382">
        <f>+V108/K108</f>
        <v>1</v>
      </c>
      <c r="X108" s="361" t="str">
        <f>IF(V108&gt;=95%,$O$12,IF(V108&gt;=70%,$N$12,IF(V108&gt;=50%,$M$12,IF(V108&lt;50%,$L$12,))))</f>
        <v>SATISFACTORIO</v>
      </c>
      <c r="Y108" s="384" t="s">
        <v>186</v>
      </c>
      <c r="Z108" s="386" t="s">
        <v>851</v>
      </c>
    </row>
    <row r="109" spans="1:26" s="27" customFormat="1" ht="261" customHeight="1">
      <c r="A109" s="412"/>
      <c r="B109" s="402"/>
      <c r="C109" s="362"/>
      <c r="D109" s="363"/>
      <c r="E109" s="394"/>
      <c r="F109" s="394"/>
      <c r="G109" s="394"/>
      <c r="H109" s="363"/>
      <c r="I109" s="363"/>
      <c r="J109" s="363"/>
      <c r="K109" s="405"/>
      <c r="L109" s="368"/>
      <c r="M109" s="62" t="s">
        <v>42</v>
      </c>
      <c r="N109" s="62" t="s">
        <v>43</v>
      </c>
      <c r="O109" s="62" t="s">
        <v>44</v>
      </c>
      <c r="P109" s="62" t="s">
        <v>41</v>
      </c>
      <c r="Q109" s="62" t="s">
        <v>42</v>
      </c>
      <c r="R109" s="368" t="s">
        <v>43</v>
      </c>
      <c r="S109" s="368" t="s">
        <v>44</v>
      </c>
      <c r="T109" s="357"/>
      <c r="U109" s="357"/>
      <c r="V109" s="383"/>
      <c r="W109" s="383"/>
      <c r="X109" s="363"/>
      <c r="Y109" s="385"/>
      <c r="Z109" s="387"/>
    </row>
    <row r="110" spans="1:26" s="27" customFormat="1" ht="408.75" customHeight="1">
      <c r="A110" s="412"/>
      <c r="B110" s="25">
        <v>3</v>
      </c>
      <c r="C110" s="362"/>
      <c r="D110" s="56" t="s">
        <v>119</v>
      </c>
      <c r="E110" s="57" t="s">
        <v>187</v>
      </c>
      <c r="F110" s="57" t="s">
        <v>188</v>
      </c>
      <c r="G110" s="57" t="s">
        <v>189</v>
      </c>
      <c r="H110" s="56" t="s">
        <v>190</v>
      </c>
      <c r="I110" s="56" t="s">
        <v>184</v>
      </c>
      <c r="J110" s="56" t="s">
        <v>191</v>
      </c>
      <c r="K110" s="58">
        <v>1</v>
      </c>
      <c r="L110" s="26" t="s">
        <v>41</v>
      </c>
      <c r="M110" s="26" t="s">
        <v>42</v>
      </c>
      <c r="N110" s="26" t="s">
        <v>43</v>
      </c>
      <c r="O110" s="26" t="s">
        <v>44</v>
      </c>
      <c r="P110" s="26" t="s">
        <v>41</v>
      </c>
      <c r="Q110" s="26" t="s">
        <v>42</v>
      </c>
      <c r="R110" s="26" t="s">
        <v>43</v>
      </c>
      <c r="S110" s="26" t="s">
        <v>44</v>
      </c>
      <c r="T110" s="59">
        <v>14</v>
      </c>
      <c r="U110" s="59">
        <v>14</v>
      </c>
      <c r="V110" s="241">
        <f>+T110/U110</f>
        <v>1</v>
      </c>
      <c r="W110" s="241">
        <f>+V110/K110</f>
        <v>1</v>
      </c>
      <c r="X110" s="56" t="str">
        <f>IF(V110&gt;=95%,$O$12,IF(V110&gt;=70%,$N$12,IF(V110&gt;=50%,$M$12,IF(V110&lt;50%,$L$12,))))</f>
        <v>SATISFACTORIO</v>
      </c>
      <c r="Y110" s="60" t="s">
        <v>192</v>
      </c>
      <c r="Z110" s="60" t="s">
        <v>852</v>
      </c>
    </row>
    <row r="111" spans="1:26" s="27" customFormat="1" ht="408.75" customHeight="1">
      <c r="A111" s="412"/>
      <c r="B111" s="25">
        <v>4</v>
      </c>
      <c r="C111" s="362"/>
      <c r="D111" s="56" t="s">
        <v>119</v>
      </c>
      <c r="E111" s="57" t="s">
        <v>193</v>
      </c>
      <c r="F111" s="63" t="s">
        <v>136</v>
      </c>
      <c r="G111" s="63" t="s">
        <v>137</v>
      </c>
      <c r="H111" s="64" t="s">
        <v>194</v>
      </c>
      <c r="I111" s="64" t="s">
        <v>83</v>
      </c>
      <c r="J111" s="64" t="s">
        <v>84</v>
      </c>
      <c r="K111" s="65">
        <v>1</v>
      </c>
      <c r="L111" s="26" t="s">
        <v>41</v>
      </c>
      <c r="M111" s="26" t="s">
        <v>42</v>
      </c>
      <c r="N111" s="26" t="s">
        <v>43</v>
      </c>
      <c r="O111" s="26" t="s">
        <v>44</v>
      </c>
      <c r="P111" s="26" t="s">
        <v>41</v>
      </c>
      <c r="Q111" s="26" t="s">
        <v>42</v>
      </c>
      <c r="R111" s="26" t="s">
        <v>43</v>
      </c>
      <c r="S111" s="26" t="s">
        <v>44</v>
      </c>
      <c r="T111" s="59">
        <v>2</v>
      </c>
      <c r="U111" s="59">
        <v>2</v>
      </c>
      <c r="V111" s="241">
        <f>+T111/U111</f>
        <v>1</v>
      </c>
      <c r="W111" s="241">
        <f>+V111/K111</f>
        <v>1</v>
      </c>
      <c r="X111" s="56" t="str">
        <f>IF(V111&gt;=95%,$O$12,IF(V111&gt;=70%,$N$12,IF(V111&gt;=50%,$M$12,IF(V111&lt;50%,$L$12,))))</f>
        <v>SATISFACTORIO</v>
      </c>
      <c r="Y111" s="60" t="s">
        <v>195</v>
      </c>
      <c r="Z111" s="60" t="s">
        <v>853</v>
      </c>
    </row>
    <row r="112" spans="1:26" s="27" customFormat="1" ht="408.75" customHeight="1">
      <c r="A112" s="412"/>
      <c r="B112" s="25">
        <v>5</v>
      </c>
      <c r="C112" s="362"/>
      <c r="D112" s="56" t="s">
        <v>119</v>
      </c>
      <c r="E112" s="57" t="s">
        <v>75</v>
      </c>
      <c r="F112" s="57" t="s">
        <v>76</v>
      </c>
      <c r="G112" s="57" t="s">
        <v>76</v>
      </c>
      <c r="H112" s="64" t="s">
        <v>194</v>
      </c>
      <c r="I112" s="56" t="s">
        <v>77</v>
      </c>
      <c r="J112" s="56" t="s">
        <v>78</v>
      </c>
      <c r="K112" s="58">
        <v>1</v>
      </c>
      <c r="L112" s="26" t="s">
        <v>41</v>
      </c>
      <c r="M112" s="26" t="s">
        <v>42</v>
      </c>
      <c r="N112" s="26" t="s">
        <v>43</v>
      </c>
      <c r="O112" s="26" t="s">
        <v>44</v>
      </c>
      <c r="P112" s="26" t="s">
        <v>41</v>
      </c>
      <c r="Q112" s="26" t="s">
        <v>42</v>
      </c>
      <c r="R112" s="26" t="s">
        <v>43</v>
      </c>
      <c r="S112" s="26" t="s">
        <v>44</v>
      </c>
      <c r="T112" s="59">
        <v>6</v>
      </c>
      <c r="U112" s="59">
        <v>6</v>
      </c>
      <c r="V112" s="241">
        <f>+T112/U112</f>
        <v>1</v>
      </c>
      <c r="W112" s="241">
        <f>+V112/K112</f>
        <v>1</v>
      </c>
      <c r="X112" s="56" t="str">
        <f>IF(V112&gt;=95%,$O$12,IF(V112&gt;=70%,$N$12,IF(V112&gt;=50%,$M$12,IF(V112&lt;50%,$L$12,))))</f>
        <v>SATISFACTORIO</v>
      </c>
      <c r="Y112" s="155" t="s">
        <v>196</v>
      </c>
      <c r="Z112" s="155" t="s">
        <v>854</v>
      </c>
    </row>
    <row r="113" spans="1:26" s="27" customFormat="1" ht="408.75" customHeight="1">
      <c r="A113" s="412"/>
      <c r="B113" s="25">
        <v>6</v>
      </c>
      <c r="C113" s="363"/>
      <c r="D113" s="56" t="s">
        <v>119</v>
      </c>
      <c r="E113" s="57" t="s">
        <v>86</v>
      </c>
      <c r="F113" s="57" t="s">
        <v>87</v>
      </c>
      <c r="G113" s="57" t="s">
        <v>87</v>
      </c>
      <c r="H113" s="64" t="s">
        <v>194</v>
      </c>
      <c r="I113" s="56" t="s">
        <v>88</v>
      </c>
      <c r="J113" s="56" t="s">
        <v>89</v>
      </c>
      <c r="K113" s="58">
        <v>1</v>
      </c>
      <c r="L113" s="26" t="s">
        <v>41</v>
      </c>
      <c r="M113" s="26" t="s">
        <v>42</v>
      </c>
      <c r="N113" s="26" t="s">
        <v>43</v>
      </c>
      <c r="O113" s="26" t="s">
        <v>44</v>
      </c>
      <c r="P113" s="26" t="s">
        <v>41</v>
      </c>
      <c r="Q113" s="26" t="s">
        <v>42</v>
      </c>
      <c r="R113" s="26" t="s">
        <v>43</v>
      </c>
      <c r="S113" s="26" t="s">
        <v>44</v>
      </c>
      <c r="T113" s="59" t="s">
        <v>51</v>
      </c>
      <c r="U113" s="59" t="s">
        <v>51</v>
      </c>
      <c r="V113" s="241" t="s">
        <v>51</v>
      </c>
      <c r="W113" s="241" t="s">
        <v>51</v>
      </c>
      <c r="X113" s="56" t="s">
        <v>51</v>
      </c>
      <c r="Y113" s="60" t="s">
        <v>197</v>
      </c>
      <c r="Z113" s="256" t="s">
        <v>849</v>
      </c>
    </row>
    <row r="114" spans="1:26" s="27" customFormat="1" ht="408.75" customHeight="1">
      <c r="A114" s="412"/>
      <c r="B114" s="25">
        <v>7</v>
      </c>
      <c r="C114" s="56" t="s">
        <v>198</v>
      </c>
      <c r="D114" s="56" t="s">
        <v>119</v>
      </c>
      <c r="E114" s="57" t="s">
        <v>199</v>
      </c>
      <c r="F114" s="57" t="s">
        <v>200</v>
      </c>
      <c r="G114" s="57" t="s">
        <v>51</v>
      </c>
      <c r="H114" s="56" t="s">
        <v>201</v>
      </c>
      <c r="I114" s="56" t="s">
        <v>170</v>
      </c>
      <c r="J114" s="56" t="s">
        <v>171</v>
      </c>
      <c r="K114" s="58">
        <v>1</v>
      </c>
      <c r="L114" s="26" t="s">
        <v>41</v>
      </c>
      <c r="M114" s="26" t="s">
        <v>42</v>
      </c>
      <c r="N114" s="26" t="s">
        <v>43</v>
      </c>
      <c r="O114" s="26" t="s">
        <v>44</v>
      </c>
      <c r="P114" s="26" t="s">
        <v>41</v>
      </c>
      <c r="Q114" s="26" t="s">
        <v>42</v>
      </c>
      <c r="R114" s="26" t="s">
        <v>43</v>
      </c>
      <c r="S114" s="26" t="s">
        <v>44</v>
      </c>
      <c r="T114" s="59">
        <v>1</v>
      </c>
      <c r="U114" s="59">
        <v>1</v>
      </c>
      <c r="V114" s="241">
        <f>+T114/U114</f>
        <v>1</v>
      </c>
      <c r="W114" s="241">
        <f>+V114/K114</f>
        <v>1</v>
      </c>
      <c r="X114" s="56" t="str">
        <f>IF(V114&gt;=95%,$O$12,IF(V114&gt;=70%,$N$12,IF(V114&gt;=50%,$M$12,IF(V114&lt;50%,$L$12,))))</f>
        <v>SATISFACTORIO</v>
      </c>
      <c r="Y114" s="60" t="s">
        <v>202</v>
      </c>
      <c r="Z114" s="256" t="s">
        <v>855</v>
      </c>
    </row>
    <row r="115" spans="1:26" s="27" customFormat="1" ht="234" customHeight="1">
      <c r="A115" s="412"/>
      <c r="B115" s="25">
        <v>8</v>
      </c>
      <c r="C115" s="361" t="s">
        <v>68</v>
      </c>
      <c r="D115" s="361" t="s">
        <v>152</v>
      </c>
      <c r="E115" s="393" t="s">
        <v>98</v>
      </c>
      <c r="F115" s="57" t="s">
        <v>99</v>
      </c>
      <c r="G115" s="57" t="s">
        <v>100</v>
      </c>
      <c r="H115" s="56" t="s">
        <v>203</v>
      </c>
      <c r="I115" s="361" t="s">
        <v>102</v>
      </c>
      <c r="J115" s="56" t="s">
        <v>103</v>
      </c>
      <c r="K115" s="58">
        <v>1</v>
      </c>
      <c r="L115" s="26" t="s">
        <v>41</v>
      </c>
      <c r="M115" s="26" t="s">
        <v>42</v>
      </c>
      <c r="N115" s="26" t="s">
        <v>43</v>
      </c>
      <c r="O115" s="26" t="s">
        <v>44</v>
      </c>
      <c r="P115" s="26" t="s">
        <v>41</v>
      </c>
      <c r="Q115" s="26" t="s">
        <v>42</v>
      </c>
      <c r="R115" s="26" t="s">
        <v>43</v>
      </c>
      <c r="S115" s="26" t="s">
        <v>44</v>
      </c>
      <c r="T115" s="59" t="s">
        <v>51</v>
      </c>
      <c r="U115" s="59" t="s">
        <v>51</v>
      </c>
      <c r="V115" s="241" t="s">
        <v>51</v>
      </c>
      <c r="W115" s="241" t="s">
        <v>51</v>
      </c>
      <c r="X115" s="110" t="s">
        <v>51</v>
      </c>
      <c r="Y115" s="168" t="s">
        <v>51</v>
      </c>
      <c r="Z115" s="256" t="s">
        <v>849</v>
      </c>
    </row>
    <row r="116" spans="1:26" s="27" customFormat="1" ht="192" customHeight="1">
      <c r="A116" s="412"/>
      <c r="B116" s="25">
        <v>9</v>
      </c>
      <c r="C116" s="362"/>
      <c r="D116" s="362"/>
      <c r="E116" s="403"/>
      <c r="F116" s="57" t="s">
        <v>105</v>
      </c>
      <c r="G116" s="57" t="s">
        <v>105</v>
      </c>
      <c r="H116" s="56" t="s">
        <v>203</v>
      </c>
      <c r="I116" s="362"/>
      <c r="J116" s="56" t="s">
        <v>106</v>
      </c>
      <c r="K116" s="58">
        <v>1</v>
      </c>
      <c r="L116" s="26" t="s">
        <v>41</v>
      </c>
      <c r="M116" s="26" t="s">
        <v>42</v>
      </c>
      <c r="N116" s="26" t="s">
        <v>43</v>
      </c>
      <c r="O116" s="26" t="s">
        <v>44</v>
      </c>
      <c r="P116" s="26" t="s">
        <v>41</v>
      </c>
      <c r="Q116" s="26" t="s">
        <v>42</v>
      </c>
      <c r="R116" s="26" t="s">
        <v>43</v>
      </c>
      <c r="S116" s="26" t="s">
        <v>44</v>
      </c>
      <c r="T116" s="59" t="s">
        <v>51</v>
      </c>
      <c r="U116" s="59" t="s">
        <v>51</v>
      </c>
      <c r="V116" s="241" t="s">
        <v>51</v>
      </c>
      <c r="W116" s="241" t="s">
        <v>51</v>
      </c>
      <c r="X116" s="56" t="s">
        <v>51</v>
      </c>
      <c r="Y116" s="60" t="s">
        <v>51</v>
      </c>
      <c r="Z116" s="256" t="s">
        <v>849</v>
      </c>
    </row>
    <row r="117" spans="1:26" s="27" customFormat="1" ht="250.5" customHeight="1">
      <c r="A117" s="413"/>
      <c r="B117" s="25">
        <v>10</v>
      </c>
      <c r="C117" s="363"/>
      <c r="D117" s="363"/>
      <c r="E117" s="394"/>
      <c r="F117" s="57" t="s">
        <v>108</v>
      </c>
      <c r="G117" s="57" t="s">
        <v>108</v>
      </c>
      <c r="H117" s="56" t="s">
        <v>203</v>
      </c>
      <c r="I117" s="363"/>
      <c r="J117" s="56" t="s">
        <v>109</v>
      </c>
      <c r="K117" s="58">
        <v>1</v>
      </c>
      <c r="L117" s="26" t="s">
        <v>41</v>
      </c>
      <c r="M117" s="26" t="s">
        <v>42</v>
      </c>
      <c r="N117" s="26" t="s">
        <v>43</v>
      </c>
      <c r="O117" s="26" t="s">
        <v>44</v>
      </c>
      <c r="P117" s="26" t="s">
        <v>41</v>
      </c>
      <c r="Q117" s="26" t="s">
        <v>42</v>
      </c>
      <c r="R117" s="26" t="s">
        <v>43</v>
      </c>
      <c r="S117" s="26" t="s">
        <v>44</v>
      </c>
      <c r="T117" s="59" t="s">
        <v>51</v>
      </c>
      <c r="U117" s="59" t="s">
        <v>51</v>
      </c>
      <c r="V117" s="241" t="s">
        <v>51</v>
      </c>
      <c r="W117" s="241" t="s">
        <v>51</v>
      </c>
      <c r="X117" s="56" t="s">
        <v>51</v>
      </c>
      <c r="Y117" s="60" t="s">
        <v>51</v>
      </c>
      <c r="Z117" s="256" t="s">
        <v>849</v>
      </c>
    </row>
    <row r="118" spans="1:26" s="27" customFormat="1" ht="161.25" customHeight="1">
      <c r="A118" s="328" t="s">
        <v>254</v>
      </c>
      <c r="B118" s="331">
        <v>1</v>
      </c>
      <c r="C118" s="334" t="s">
        <v>68</v>
      </c>
      <c r="D118" s="297" t="s">
        <v>152</v>
      </c>
      <c r="E118" s="297" t="s">
        <v>255</v>
      </c>
      <c r="F118" s="337" t="s">
        <v>256</v>
      </c>
      <c r="G118" s="297" t="s">
        <v>257</v>
      </c>
      <c r="H118" s="297" t="s">
        <v>258</v>
      </c>
      <c r="I118" s="297" t="s">
        <v>259</v>
      </c>
      <c r="J118" s="297" t="s">
        <v>260</v>
      </c>
      <c r="K118" s="290">
        <v>1</v>
      </c>
      <c r="L118" s="295" t="s">
        <v>41</v>
      </c>
      <c r="M118" s="295" t="s">
        <v>42</v>
      </c>
      <c r="N118" s="295" t="s">
        <v>43</v>
      </c>
      <c r="O118" s="323" t="s">
        <v>44</v>
      </c>
      <c r="P118" s="323" t="s">
        <v>41</v>
      </c>
      <c r="Q118" s="323" t="s">
        <v>42</v>
      </c>
      <c r="R118" s="323" t="s">
        <v>43</v>
      </c>
      <c r="S118" s="323" t="s">
        <v>44</v>
      </c>
      <c r="T118" s="326">
        <v>13</v>
      </c>
      <c r="U118" s="326">
        <v>13</v>
      </c>
      <c r="V118" s="327">
        <f>+T118/U118</f>
        <v>1</v>
      </c>
      <c r="W118" s="327">
        <f>+V118/K118</f>
        <v>1</v>
      </c>
      <c r="X118" s="302" t="str">
        <f>IF(V118&gt;=95%,$O$12,IF(V118&gt;=70%,$N$12,IF(V118&gt;=50%,$M$12,IF(V118&lt;50%,$L$12,))))</f>
        <v>SATISFACTORIO</v>
      </c>
      <c r="Y118" s="299" t="s">
        <v>261</v>
      </c>
      <c r="Z118" s="299" t="s">
        <v>931</v>
      </c>
    </row>
    <row r="119" spans="1:26" s="27" customFormat="1" ht="148.5" customHeight="1">
      <c r="A119" s="329"/>
      <c r="B119" s="332"/>
      <c r="C119" s="335"/>
      <c r="D119" s="311"/>
      <c r="E119" s="311"/>
      <c r="F119" s="338"/>
      <c r="G119" s="311"/>
      <c r="H119" s="311"/>
      <c r="I119" s="311"/>
      <c r="J119" s="311"/>
      <c r="K119" s="319"/>
      <c r="L119" s="307"/>
      <c r="M119" s="307"/>
      <c r="N119" s="307"/>
      <c r="O119" s="323"/>
      <c r="P119" s="323"/>
      <c r="Q119" s="323"/>
      <c r="R119" s="323"/>
      <c r="S119" s="323"/>
      <c r="T119" s="326"/>
      <c r="U119" s="326"/>
      <c r="V119" s="327"/>
      <c r="W119" s="327"/>
      <c r="X119" s="302"/>
      <c r="Y119" s="312"/>
      <c r="Z119" s="312"/>
    </row>
    <row r="120" spans="1:26" s="27" customFormat="1" ht="133.5" customHeight="1">
      <c r="A120" s="329"/>
      <c r="B120" s="332"/>
      <c r="C120" s="335"/>
      <c r="D120" s="311"/>
      <c r="E120" s="311"/>
      <c r="F120" s="338"/>
      <c r="G120" s="311"/>
      <c r="H120" s="311"/>
      <c r="I120" s="311"/>
      <c r="J120" s="311"/>
      <c r="K120" s="319"/>
      <c r="L120" s="307"/>
      <c r="M120" s="307"/>
      <c r="N120" s="307"/>
      <c r="O120" s="323"/>
      <c r="P120" s="323"/>
      <c r="Q120" s="323"/>
      <c r="R120" s="323"/>
      <c r="S120" s="323"/>
      <c r="T120" s="326"/>
      <c r="U120" s="326"/>
      <c r="V120" s="327"/>
      <c r="W120" s="327"/>
      <c r="X120" s="302"/>
      <c r="Y120" s="312"/>
      <c r="Z120" s="312"/>
    </row>
    <row r="121" spans="1:26" s="27" customFormat="1" ht="144" customHeight="1">
      <c r="A121" s="329"/>
      <c r="B121" s="332"/>
      <c r="C121" s="335"/>
      <c r="D121" s="311"/>
      <c r="E121" s="311"/>
      <c r="F121" s="338"/>
      <c r="G121" s="311"/>
      <c r="H121" s="311"/>
      <c r="I121" s="311"/>
      <c r="J121" s="311"/>
      <c r="K121" s="319"/>
      <c r="L121" s="307"/>
      <c r="M121" s="307"/>
      <c r="N121" s="307"/>
      <c r="O121" s="323"/>
      <c r="P121" s="323"/>
      <c r="Q121" s="323"/>
      <c r="R121" s="323"/>
      <c r="S121" s="323"/>
      <c r="T121" s="326"/>
      <c r="U121" s="326"/>
      <c r="V121" s="327"/>
      <c r="W121" s="327"/>
      <c r="X121" s="302"/>
      <c r="Y121" s="312"/>
      <c r="Z121" s="312"/>
    </row>
    <row r="122" spans="1:26" s="27" customFormat="1" ht="121.5" customHeight="1">
      <c r="A122" s="329"/>
      <c r="B122" s="332"/>
      <c r="C122" s="335"/>
      <c r="D122" s="311"/>
      <c r="E122" s="311"/>
      <c r="F122" s="338"/>
      <c r="G122" s="311"/>
      <c r="H122" s="311"/>
      <c r="I122" s="311"/>
      <c r="J122" s="311"/>
      <c r="K122" s="319"/>
      <c r="L122" s="307"/>
      <c r="M122" s="307"/>
      <c r="N122" s="307"/>
      <c r="O122" s="323"/>
      <c r="P122" s="323"/>
      <c r="Q122" s="323"/>
      <c r="R122" s="323"/>
      <c r="S122" s="323"/>
      <c r="T122" s="326"/>
      <c r="U122" s="326"/>
      <c r="V122" s="327"/>
      <c r="W122" s="327"/>
      <c r="X122" s="302"/>
      <c r="Y122" s="312"/>
      <c r="Z122" s="312"/>
    </row>
    <row r="123" spans="1:26" s="27" customFormat="1" ht="159" customHeight="1">
      <c r="A123" s="329"/>
      <c r="B123" s="332"/>
      <c r="C123" s="335"/>
      <c r="D123" s="311"/>
      <c r="E123" s="311"/>
      <c r="F123" s="338"/>
      <c r="G123" s="311"/>
      <c r="H123" s="311"/>
      <c r="I123" s="311"/>
      <c r="J123" s="311"/>
      <c r="K123" s="319"/>
      <c r="L123" s="307"/>
      <c r="M123" s="307"/>
      <c r="N123" s="307"/>
      <c r="O123" s="323"/>
      <c r="P123" s="323"/>
      <c r="Q123" s="323"/>
      <c r="R123" s="323"/>
      <c r="S123" s="323"/>
      <c r="T123" s="326"/>
      <c r="U123" s="326"/>
      <c r="V123" s="327"/>
      <c r="W123" s="327"/>
      <c r="X123" s="302"/>
      <c r="Y123" s="312"/>
      <c r="Z123" s="312"/>
    </row>
    <row r="124" spans="1:26" s="27" customFormat="1" ht="144" customHeight="1">
      <c r="A124" s="329"/>
      <c r="B124" s="332"/>
      <c r="C124" s="335"/>
      <c r="D124" s="311"/>
      <c r="E124" s="311"/>
      <c r="F124" s="338"/>
      <c r="G124" s="311"/>
      <c r="H124" s="311"/>
      <c r="I124" s="311"/>
      <c r="J124" s="311"/>
      <c r="K124" s="319"/>
      <c r="L124" s="307"/>
      <c r="M124" s="307"/>
      <c r="N124" s="307"/>
      <c r="O124" s="323"/>
      <c r="P124" s="323"/>
      <c r="Q124" s="323"/>
      <c r="R124" s="323"/>
      <c r="S124" s="323"/>
      <c r="T124" s="326"/>
      <c r="U124" s="326"/>
      <c r="V124" s="327"/>
      <c r="W124" s="327"/>
      <c r="X124" s="302"/>
      <c r="Y124" s="312"/>
      <c r="Z124" s="312"/>
    </row>
    <row r="125" spans="1:26" s="27" customFormat="1" ht="133.5" customHeight="1">
      <c r="A125" s="329"/>
      <c r="B125" s="332"/>
      <c r="C125" s="335"/>
      <c r="D125" s="311"/>
      <c r="E125" s="311"/>
      <c r="F125" s="338"/>
      <c r="G125" s="311"/>
      <c r="H125" s="311"/>
      <c r="I125" s="311"/>
      <c r="J125" s="311"/>
      <c r="K125" s="319"/>
      <c r="L125" s="307"/>
      <c r="M125" s="307"/>
      <c r="N125" s="307"/>
      <c r="O125" s="323"/>
      <c r="P125" s="323"/>
      <c r="Q125" s="323"/>
      <c r="R125" s="323"/>
      <c r="S125" s="323"/>
      <c r="T125" s="326"/>
      <c r="U125" s="326"/>
      <c r="V125" s="327"/>
      <c r="W125" s="327"/>
      <c r="X125" s="302"/>
      <c r="Y125" s="312"/>
      <c r="Z125" s="312"/>
    </row>
    <row r="126" spans="1:26" s="27" customFormat="1" ht="153.75" customHeight="1">
      <c r="A126" s="329"/>
      <c r="B126" s="332"/>
      <c r="C126" s="335"/>
      <c r="D126" s="311"/>
      <c r="E126" s="311"/>
      <c r="F126" s="338"/>
      <c r="G126" s="311"/>
      <c r="H126" s="311"/>
      <c r="I126" s="311"/>
      <c r="J126" s="311"/>
      <c r="K126" s="319"/>
      <c r="L126" s="307"/>
      <c r="M126" s="307"/>
      <c r="N126" s="307"/>
      <c r="O126" s="323"/>
      <c r="P126" s="323"/>
      <c r="Q126" s="323"/>
      <c r="R126" s="323"/>
      <c r="S126" s="323"/>
      <c r="T126" s="326"/>
      <c r="U126" s="326"/>
      <c r="V126" s="327"/>
      <c r="W126" s="327"/>
      <c r="X126" s="302"/>
      <c r="Y126" s="312"/>
      <c r="Z126" s="312"/>
    </row>
    <row r="127" spans="1:26" s="27" customFormat="1" ht="121.5" customHeight="1">
      <c r="A127" s="329"/>
      <c r="B127" s="332"/>
      <c r="C127" s="335"/>
      <c r="D127" s="311"/>
      <c r="E127" s="311"/>
      <c r="F127" s="338"/>
      <c r="G127" s="311"/>
      <c r="H127" s="311"/>
      <c r="I127" s="311"/>
      <c r="J127" s="311"/>
      <c r="K127" s="319"/>
      <c r="L127" s="307"/>
      <c r="M127" s="307"/>
      <c r="N127" s="307"/>
      <c r="O127" s="323"/>
      <c r="P127" s="323"/>
      <c r="Q127" s="323"/>
      <c r="R127" s="323"/>
      <c r="S127" s="323"/>
      <c r="T127" s="326"/>
      <c r="U127" s="326"/>
      <c r="V127" s="327"/>
      <c r="W127" s="327"/>
      <c r="X127" s="302"/>
      <c r="Y127" s="312"/>
      <c r="Z127" s="312"/>
    </row>
    <row r="128" spans="1:26" s="27" customFormat="1" ht="133.5" customHeight="1">
      <c r="A128" s="329"/>
      <c r="B128" s="332"/>
      <c r="C128" s="335"/>
      <c r="D128" s="311"/>
      <c r="E128" s="311"/>
      <c r="F128" s="338"/>
      <c r="G128" s="311"/>
      <c r="H128" s="311"/>
      <c r="I128" s="311"/>
      <c r="J128" s="311"/>
      <c r="K128" s="319"/>
      <c r="L128" s="307"/>
      <c r="M128" s="307"/>
      <c r="N128" s="307"/>
      <c r="O128" s="323"/>
      <c r="P128" s="323"/>
      <c r="Q128" s="323"/>
      <c r="R128" s="323"/>
      <c r="S128" s="323"/>
      <c r="T128" s="326"/>
      <c r="U128" s="326"/>
      <c r="V128" s="327"/>
      <c r="W128" s="327"/>
      <c r="X128" s="302"/>
      <c r="Y128" s="312"/>
      <c r="Z128" s="312"/>
    </row>
    <row r="129" spans="1:26" s="27" customFormat="1" ht="193.5" customHeight="1">
      <c r="A129" s="329"/>
      <c r="B129" s="332"/>
      <c r="C129" s="335"/>
      <c r="D129" s="311"/>
      <c r="E129" s="311"/>
      <c r="F129" s="338"/>
      <c r="G129" s="311"/>
      <c r="H129" s="311"/>
      <c r="I129" s="311"/>
      <c r="J129" s="311"/>
      <c r="K129" s="319"/>
      <c r="L129" s="307"/>
      <c r="M129" s="307"/>
      <c r="N129" s="307"/>
      <c r="O129" s="323"/>
      <c r="P129" s="323"/>
      <c r="Q129" s="323"/>
      <c r="R129" s="323"/>
      <c r="S129" s="323"/>
      <c r="T129" s="326"/>
      <c r="U129" s="326"/>
      <c r="V129" s="327"/>
      <c r="W129" s="327"/>
      <c r="X129" s="302"/>
      <c r="Y129" s="312"/>
      <c r="Z129" s="312"/>
    </row>
    <row r="130" spans="1:26" s="27" customFormat="1" ht="76.5" customHeight="1">
      <c r="A130" s="329"/>
      <c r="B130" s="332"/>
      <c r="C130" s="335"/>
      <c r="D130" s="311"/>
      <c r="E130" s="311"/>
      <c r="F130" s="338"/>
      <c r="G130" s="311"/>
      <c r="H130" s="311"/>
      <c r="I130" s="311"/>
      <c r="J130" s="311"/>
      <c r="K130" s="319"/>
      <c r="L130" s="307"/>
      <c r="M130" s="307"/>
      <c r="N130" s="307"/>
      <c r="O130" s="323"/>
      <c r="P130" s="323"/>
      <c r="Q130" s="323"/>
      <c r="R130" s="323"/>
      <c r="S130" s="323"/>
      <c r="T130" s="326"/>
      <c r="U130" s="326"/>
      <c r="V130" s="327"/>
      <c r="W130" s="327"/>
      <c r="X130" s="302"/>
      <c r="Y130" s="312"/>
      <c r="Z130" s="312"/>
    </row>
    <row r="131" spans="1:26" s="27" customFormat="1" ht="111" customHeight="1">
      <c r="A131" s="329"/>
      <c r="B131" s="332"/>
      <c r="C131" s="335"/>
      <c r="D131" s="298"/>
      <c r="E131" s="298"/>
      <c r="F131" s="339"/>
      <c r="G131" s="298"/>
      <c r="H131" s="298"/>
      <c r="I131" s="298"/>
      <c r="J131" s="298"/>
      <c r="K131" s="291"/>
      <c r="L131" s="296"/>
      <c r="M131" s="296"/>
      <c r="N131" s="296"/>
      <c r="O131" s="323"/>
      <c r="P131" s="323"/>
      <c r="Q131" s="323"/>
      <c r="R131" s="323"/>
      <c r="S131" s="323"/>
      <c r="T131" s="326"/>
      <c r="U131" s="326"/>
      <c r="V131" s="327"/>
      <c r="W131" s="327"/>
      <c r="X131" s="302"/>
      <c r="Y131" s="300"/>
      <c r="Z131" s="300"/>
    </row>
    <row r="132" spans="1:26" s="27" customFormat="1" ht="408.75" customHeight="1">
      <c r="A132" s="329"/>
      <c r="B132" s="332"/>
      <c r="C132" s="335"/>
      <c r="D132" s="302"/>
      <c r="E132" s="303"/>
      <c r="F132" s="75" t="s">
        <v>262</v>
      </c>
      <c r="G132" s="75" t="s">
        <v>262</v>
      </c>
      <c r="H132" s="76" t="s">
        <v>263</v>
      </c>
      <c r="I132" s="76" t="s">
        <v>264</v>
      </c>
      <c r="J132" s="76" t="s">
        <v>265</v>
      </c>
      <c r="K132" s="77">
        <v>1</v>
      </c>
      <c r="L132" s="78" t="s">
        <v>41</v>
      </c>
      <c r="M132" s="78" t="s">
        <v>42</v>
      </c>
      <c r="N132" s="78" t="s">
        <v>43</v>
      </c>
      <c r="O132" s="78" t="s">
        <v>44</v>
      </c>
      <c r="P132" s="78" t="s">
        <v>41</v>
      </c>
      <c r="Q132" s="78" t="s">
        <v>42</v>
      </c>
      <c r="R132" s="78" t="s">
        <v>43</v>
      </c>
      <c r="S132" s="78" t="s">
        <v>44</v>
      </c>
      <c r="T132" s="79">
        <v>81</v>
      </c>
      <c r="U132" s="79">
        <v>81</v>
      </c>
      <c r="V132" s="162">
        <f>+T132/U132</f>
        <v>1</v>
      </c>
      <c r="W132" s="162">
        <f>+V132/K132</f>
        <v>1</v>
      </c>
      <c r="X132" s="76" t="str">
        <f>IF(V132&gt;=95%,$O$12,IF(V132&gt;=70%,$N$12,IF(V132&gt;=50%,$M$12,IF(V132&lt;50%,$L$12,))))</f>
        <v>SATISFACTORIO</v>
      </c>
      <c r="Y132" s="80" t="s">
        <v>266</v>
      </c>
      <c r="Z132" s="80" t="s">
        <v>946</v>
      </c>
    </row>
    <row r="133" spans="1:26" s="27" customFormat="1" ht="408.75" customHeight="1">
      <c r="A133" s="329"/>
      <c r="B133" s="332"/>
      <c r="C133" s="335"/>
      <c r="D133" s="302"/>
      <c r="E133" s="303"/>
      <c r="F133" s="75" t="s">
        <v>267</v>
      </c>
      <c r="G133" s="75" t="s">
        <v>268</v>
      </c>
      <c r="H133" s="76" t="s">
        <v>263</v>
      </c>
      <c r="I133" s="76" t="s">
        <v>269</v>
      </c>
      <c r="J133" s="76" t="s">
        <v>270</v>
      </c>
      <c r="K133" s="77">
        <v>1</v>
      </c>
      <c r="L133" s="78" t="s">
        <v>41</v>
      </c>
      <c r="M133" s="78" t="s">
        <v>42</v>
      </c>
      <c r="N133" s="78" t="s">
        <v>43</v>
      </c>
      <c r="O133" s="78" t="s">
        <v>44</v>
      </c>
      <c r="P133" s="78" t="s">
        <v>41</v>
      </c>
      <c r="Q133" s="78" t="s">
        <v>42</v>
      </c>
      <c r="R133" s="78" t="s">
        <v>43</v>
      </c>
      <c r="S133" s="78" t="s">
        <v>44</v>
      </c>
      <c r="T133" s="79">
        <v>4</v>
      </c>
      <c r="U133" s="79">
        <v>4</v>
      </c>
      <c r="V133" s="162">
        <f>+T133/U133</f>
        <v>1</v>
      </c>
      <c r="W133" s="162">
        <f>+V133/K133</f>
        <v>1</v>
      </c>
      <c r="X133" s="76" t="str">
        <f>IF(V133&gt;=95%,$O$12,IF(V133&gt;=70%,$N$12,IF(V133&gt;=50%,$M$12,IF(V133&lt;50%,$L$12,))))</f>
        <v>SATISFACTORIO</v>
      </c>
      <c r="Y133" s="80" t="s">
        <v>271</v>
      </c>
      <c r="Z133" s="80" t="s">
        <v>932</v>
      </c>
    </row>
    <row r="134" spans="1:26" s="27" customFormat="1" ht="408.75" customHeight="1">
      <c r="A134" s="329"/>
      <c r="B134" s="332"/>
      <c r="C134" s="335"/>
      <c r="D134" s="302"/>
      <c r="E134" s="303"/>
      <c r="F134" s="297" t="s">
        <v>272</v>
      </c>
      <c r="G134" s="297" t="s">
        <v>273</v>
      </c>
      <c r="H134" s="297" t="s">
        <v>274</v>
      </c>
      <c r="I134" s="297" t="s">
        <v>275</v>
      </c>
      <c r="J134" s="297" t="s">
        <v>260</v>
      </c>
      <c r="K134" s="290">
        <v>1</v>
      </c>
      <c r="L134" s="295" t="s">
        <v>41</v>
      </c>
      <c r="M134" s="295" t="s">
        <v>42</v>
      </c>
      <c r="N134" s="295" t="s">
        <v>43</v>
      </c>
      <c r="O134" s="295" t="s">
        <v>44</v>
      </c>
      <c r="P134" s="295" t="s">
        <v>41</v>
      </c>
      <c r="Q134" s="295" t="s">
        <v>42</v>
      </c>
      <c r="R134" s="295" t="s">
        <v>43</v>
      </c>
      <c r="S134" s="295" t="s">
        <v>44</v>
      </c>
      <c r="T134" s="308">
        <v>5</v>
      </c>
      <c r="U134" s="308">
        <v>5</v>
      </c>
      <c r="V134" s="304">
        <f>+T134/U134</f>
        <v>1</v>
      </c>
      <c r="W134" s="304">
        <f>+V134/K134</f>
        <v>1</v>
      </c>
      <c r="X134" s="297" t="str">
        <f>IF(V134&gt;=95%,$O$12,IF(V134&gt;=70%,$N$12,IF(V134&gt;=50%,$M$12,IF(V134&lt;50%,$L$12,))))</f>
        <v>SATISFACTORIO</v>
      </c>
      <c r="Y134" s="324" t="s">
        <v>276</v>
      </c>
      <c r="Z134" s="324" t="s">
        <v>945</v>
      </c>
    </row>
    <row r="135" spans="1:26" s="27" customFormat="1" ht="408.75" customHeight="1">
      <c r="A135" s="329"/>
      <c r="B135" s="333"/>
      <c r="C135" s="335"/>
      <c r="D135" s="302"/>
      <c r="E135" s="303"/>
      <c r="F135" s="298"/>
      <c r="G135" s="298"/>
      <c r="H135" s="298"/>
      <c r="I135" s="298"/>
      <c r="J135" s="298"/>
      <c r="K135" s="291"/>
      <c r="L135" s="296"/>
      <c r="M135" s="296"/>
      <c r="N135" s="296"/>
      <c r="O135" s="296"/>
      <c r="P135" s="296"/>
      <c r="Q135" s="296"/>
      <c r="R135" s="296"/>
      <c r="S135" s="296"/>
      <c r="T135" s="309"/>
      <c r="U135" s="309"/>
      <c r="V135" s="306"/>
      <c r="W135" s="306"/>
      <c r="X135" s="298"/>
      <c r="Y135" s="325"/>
      <c r="Z135" s="325"/>
    </row>
    <row r="136" spans="1:26" s="27" customFormat="1" ht="408.75" customHeight="1">
      <c r="A136" s="329"/>
      <c r="B136" s="81">
        <v>2</v>
      </c>
      <c r="C136" s="335"/>
      <c r="D136" s="302"/>
      <c r="E136" s="303"/>
      <c r="F136" s="75" t="s">
        <v>277</v>
      </c>
      <c r="G136" s="75" t="s">
        <v>278</v>
      </c>
      <c r="H136" s="76" t="s">
        <v>279</v>
      </c>
      <c r="I136" s="76" t="s">
        <v>280</v>
      </c>
      <c r="J136" s="76" t="s">
        <v>281</v>
      </c>
      <c r="K136" s="77">
        <v>1</v>
      </c>
      <c r="L136" s="78" t="s">
        <v>41</v>
      </c>
      <c r="M136" s="78" t="s">
        <v>42</v>
      </c>
      <c r="N136" s="78" t="s">
        <v>43</v>
      </c>
      <c r="O136" s="78" t="s">
        <v>44</v>
      </c>
      <c r="P136" s="78" t="s">
        <v>41</v>
      </c>
      <c r="Q136" s="78" t="s">
        <v>42</v>
      </c>
      <c r="R136" s="78" t="s">
        <v>43</v>
      </c>
      <c r="S136" s="78" t="s">
        <v>44</v>
      </c>
      <c r="T136" s="79">
        <v>2</v>
      </c>
      <c r="U136" s="79">
        <v>2</v>
      </c>
      <c r="V136" s="162">
        <f>+T136/U136</f>
        <v>1</v>
      </c>
      <c r="W136" s="162">
        <f>+V136/K136</f>
        <v>1</v>
      </c>
      <c r="X136" s="76" t="str">
        <f>IF(V136&gt;=95%,$O$12,IF(V136&gt;=70%,$N$12,IF(V136&gt;=50%,$M$12,IF(V136&lt;50%,$L$12,))))</f>
        <v>SATISFACTORIO</v>
      </c>
      <c r="Y136" s="167" t="s">
        <v>585</v>
      </c>
      <c r="Z136" s="167" t="s">
        <v>944</v>
      </c>
    </row>
    <row r="137" spans="1:26" s="27" customFormat="1" ht="408.75" customHeight="1">
      <c r="A137" s="329"/>
      <c r="B137" s="301">
        <v>3</v>
      </c>
      <c r="C137" s="335"/>
      <c r="D137" s="302" t="s">
        <v>152</v>
      </c>
      <c r="E137" s="303" t="s">
        <v>282</v>
      </c>
      <c r="F137" s="75" t="s">
        <v>283</v>
      </c>
      <c r="G137" s="75" t="s">
        <v>284</v>
      </c>
      <c r="H137" s="302" t="s">
        <v>285</v>
      </c>
      <c r="I137" s="76" t="s">
        <v>286</v>
      </c>
      <c r="J137" s="76" t="s">
        <v>287</v>
      </c>
      <c r="K137" s="77">
        <v>1</v>
      </c>
      <c r="L137" s="78" t="s">
        <v>41</v>
      </c>
      <c r="M137" s="78" t="s">
        <v>42</v>
      </c>
      <c r="N137" s="78" t="s">
        <v>43</v>
      </c>
      <c r="O137" s="78" t="s">
        <v>44</v>
      </c>
      <c r="P137" s="78" t="s">
        <v>41</v>
      </c>
      <c r="Q137" s="78" t="s">
        <v>42</v>
      </c>
      <c r="R137" s="78" t="s">
        <v>43</v>
      </c>
      <c r="S137" s="78" t="s">
        <v>44</v>
      </c>
      <c r="T137" s="79">
        <v>39</v>
      </c>
      <c r="U137" s="79">
        <v>39</v>
      </c>
      <c r="V137" s="162">
        <f>+T137/U137</f>
        <v>1</v>
      </c>
      <c r="W137" s="162">
        <f>+V137/K137</f>
        <v>1</v>
      </c>
      <c r="X137" s="76" t="str">
        <f>IF(V137&gt;=95%,$O$12,IF(V137&gt;=70%,$N$12,IF(V137&gt;=50%,$M$12,IF(V137&lt;50%,$L$12,))))</f>
        <v>SATISFACTORIO</v>
      </c>
      <c r="Y137" s="80" t="s">
        <v>288</v>
      </c>
      <c r="Z137" s="80" t="s">
        <v>933</v>
      </c>
    </row>
    <row r="138" spans="1:26" s="27" customFormat="1" ht="108.75" customHeight="1">
      <c r="A138" s="329"/>
      <c r="B138" s="301"/>
      <c r="C138" s="335"/>
      <c r="D138" s="302"/>
      <c r="E138" s="303"/>
      <c r="F138" s="297" t="s">
        <v>51</v>
      </c>
      <c r="G138" s="303" t="s">
        <v>289</v>
      </c>
      <c r="H138" s="302"/>
      <c r="I138" s="302" t="s">
        <v>290</v>
      </c>
      <c r="J138" s="302" t="s">
        <v>291</v>
      </c>
      <c r="K138" s="322">
        <v>1</v>
      </c>
      <c r="L138" s="323" t="s">
        <v>41</v>
      </c>
      <c r="M138" s="323" t="s">
        <v>42</v>
      </c>
      <c r="N138" s="323" t="s">
        <v>43</v>
      </c>
      <c r="O138" s="323" t="s">
        <v>44</v>
      </c>
      <c r="P138" s="295" t="s">
        <v>41</v>
      </c>
      <c r="Q138" s="295" t="s">
        <v>42</v>
      </c>
      <c r="R138" s="295" t="s">
        <v>43</v>
      </c>
      <c r="S138" s="295" t="s">
        <v>44</v>
      </c>
      <c r="T138" s="308" t="s">
        <v>51</v>
      </c>
      <c r="U138" s="308" t="s">
        <v>51</v>
      </c>
      <c r="V138" s="308" t="s">
        <v>51</v>
      </c>
      <c r="W138" s="308" t="s">
        <v>51</v>
      </c>
      <c r="X138" s="308" t="s">
        <v>51</v>
      </c>
      <c r="Y138" s="320" t="s">
        <v>135</v>
      </c>
      <c r="Z138" s="308" t="s">
        <v>51</v>
      </c>
    </row>
    <row r="139" spans="1:26" s="27" customFormat="1" ht="197.25" customHeight="1">
      <c r="A139" s="329"/>
      <c r="B139" s="301"/>
      <c r="C139" s="335"/>
      <c r="D139" s="302"/>
      <c r="E139" s="303"/>
      <c r="F139" s="298"/>
      <c r="G139" s="303"/>
      <c r="H139" s="302"/>
      <c r="I139" s="302"/>
      <c r="J139" s="302"/>
      <c r="K139" s="322"/>
      <c r="L139" s="323"/>
      <c r="M139" s="323"/>
      <c r="N139" s="323"/>
      <c r="O139" s="323"/>
      <c r="P139" s="296"/>
      <c r="Q139" s="296"/>
      <c r="R139" s="296"/>
      <c r="S139" s="296"/>
      <c r="T139" s="309"/>
      <c r="U139" s="309"/>
      <c r="V139" s="309"/>
      <c r="W139" s="309"/>
      <c r="X139" s="309"/>
      <c r="Y139" s="321"/>
      <c r="Z139" s="309"/>
    </row>
    <row r="140" spans="1:26" s="27" customFormat="1" ht="186" customHeight="1">
      <c r="A140" s="329"/>
      <c r="B140" s="313">
        <v>4</v>
      </c>
      <c r="C140" s="335"/>
      <c r="D140" s="297" t="s">
        <v>152</v>
      </c>
      <c r="E140" s="297" t="s">
        <v>292</v>
      </c>
      <c r="F140" s="297" t="s">
        <v>293</v>
      </c>
      <c r="G140" s="297" t="s">
        <v>294</v>
      </c>
      <c r="H140" s="297" t="s">
        <v>295</v>
      </c>
      <c r="I140" s="297" t="s">
        <v>296</v>
      </c>
      <c r="J140" s="297" t="s">
        <v>297</v>
      </c>
      <c r="K140" s="290">
        <v>1</v>
      </c>
      <c r="L140" s="295" t="s">
        <v>41</v>
      </c>
      <c r="M140" s="295" t="s">
        <v>42</v>
      </c>
      <c r="N140" s="295" t="s">
        <v>43</v>
      </c>
      <c r="O140" s="295" t="s">
        <v>44</v>
      </c>
      <c r="P140" s="295" t="s">
        <v>41</v>
      </c>
      <c r="Q140" s="295" t="s">
        <v>42</v>
      </c>
      <c r="R140" s="295" t="s">
        <v>43</v>
      </c>
      <c r="S140" s="295" t="s">
        <v>44</v>
      </c>
      <c r="T140" s="308">
        <v>3</v>
      </c>
      <c r="U140" s="308">
        <v>3</v>
      </c>
      <c r="V140" s="304">
        <f>+T140/U140</f>
        <v>1</v>
      </c>
      <c r="W140" s="304">
        <f>+V140/K140</f>
        <v>1</v>
      </c>
      <c r="X140" s="297" t="str">
        <f>IF(V140&gt;=95%,$O$12,IF(V140&gt;=70%,$N$12,IF(V140&gt;=50%,$M$12,IF(V140&lt;50%,$L$12,))))</f>
        <v>SATISFACTORIO</v>
      </c>
      <c r="Y140" s="299" t="s">
        <v>298</v>
      </c>
      <c r="Z140" s="299" t="s">
        <v>943</v>
      </c>
    </row>
    <row r="141" spans="1:26" s="27" customFormat="1" ht="408.75" customHeight="1">
      <c r="A141" s="329"/>
      <c r="B141" s="314"/>
      <c r="C141" s="335"/>
      <c r="D141" s="311"/>
      <c r="E141" s="311"/>
      <c r="F141" s="311"/>
      <c r="G141" s="311"/>
      <c r="H141" s="311"/>
      <c r="I141" s="311"/>
      <c r="J141" s="311"/>
      <c r="K141" s="319"/>
      <c r="L141" s="307"/>
      <c r="M141" s="307"/>
      <c r="N141" s="307"/>
      <c r="O141" s="307"/>
      <c r="P141" s="307"/>
      <c r="Q141" s="307"/>
      <c r="R141" s="307"/>
      <c r="S141" s="307"/>
      <c r="T141" s="310"/>
      <c r="U141" s="310"/>
      <c r="V141" s="305"/>
      <c r="W141" s="305"/>
      <c r="X141" s="311"/>
      <c r="Y141" s="312"/>
      <c r="Z141" s="312"/>
    </row>
    <row r="142" spans="1:26" s="27" customFormat="1" ht="408.75" customHeight="1">
      <c r="A142" s="329"/>
      <c r="B142" s="314"/>
      <c r="C142" s="335"/>
      <c r="D142" s="311"/>
      <c r="E142" s="311"/>
      <c r="F142" s="311"/>
      <c r="G142" s="311"/>
      <c r="H142" s="311"/>
      <c r="I142" s="311"/>
      <c r="J142" s="311"/>
      <c r="K142" s="319"/>
      <c r="L142" s="307"/>
      <c r="M142" s="307"/>
      <c r="N142" s="307"/>
      <c r="O142" s="307"/>
      <c r="P142" s="307"/>
      <c r="Q142" s="307"/>
      <c r="R142" s="307"/>
      <c r="S142" s="307"/>
      <c r="T142" s="310"/>
      <c r="U142" s="310"/>
      <c r="V142" s="305"/>
      <c r="W142" s="305"/>
      <c r="X142" s="311"/>
      <c r="Y142" s="312"/>
      <c r="Z142" s="312"/>
    </row>
    <row r="143" spans="1:26" s="27" customFormat="1" ht="408.75" customHeight="1">
      <c r="A143" s="329"/>
      <c r="B143" s="315"/>
      <c r="C143" s="335"/>
      <c r="D143" s="298"/>
      <c r="E143" s="298"/>
      <c r="F143" s="298"/>
      <c r="G143" s="298"/>
      <c r="H143" s="298"/>
      <c r="I143" s="298"/>
      <c r="J143" s="298"/>
      <c r="K143" s="291"/>
      <c r="L143" s="296"/>
      <c r="M143" s="296"/>
      <c r="N143" s="296"/>
      <c r="O143" s="296"/>
      <c r="P143" s="296"/>
      <c r="Q143" s="296"/>
      <c r="R143" s="296"/>
      <c r="S143" s="296"/>
      <c r="T143" s="309"/>
      <c r="U143" s="309"/>
      <c r="V143" s="306"/>
      <c r="W143" s="306"/>
      <c r="X143" s="298"/>
      <c r="Y143" s="300"/>
      <c r="Z143" s="300"/>
    </row>
    <row r="144" spans="1:26" s="27" customFormat="1" ht="165.75" customHeight="1">
      <c r="A144" s="329"/>
      <c r="B144" s="313">
        <v>5</v>
      </c>
      <c r="C144" s="335"/>
      <c r="D144" s="297" t="s">
        <v>152</v>
      </c>
      <c r="E144" s="290" t="s">
        <v>299</v>
      </c>
      <c r="F144" s="297" t="s">
        <v>300</v>
      </c>
      <c r="G144" s="297" t="s">
        <v>301</v>
      </c>
      <c r="H144" s="297" t="s">
        <v>302</v>
      </c>
      <c r="I144" s="297" t="s">
        <v>303</v>
      </c>
      <c r="J144" s="297" t="s">
        <v>297</v>
      </c>
      <c r="K144" s="290">
        <v>1</v>
      </c>
      <c r="L144" s="295" t="s">
        <v>41</v>
      </c>
      <c r="M144" s="295" t="s">
        <v>42</v>
      </c>
      <c r="N144" s="295" t="s">
        <v>43</v>
      </c>
      <c r="O144" s="295" t="s">
        <v>44</v>
      </c>
      <c r="P144" s="295" t="s">
        <v>41</v>
      </c>
      <c r="Q144" s="295" t="s">
        <v>42</v>
      </c>
      <c r="R144" s="295" t="s">
        <v>43</v>
      </c>
      <c r="S144" s="295" t="s">
        <v>44</v>
      </c>
      <c r="T144" s="308">
        <v>2</v>
      </c>
      <c r="U144" s="308">
        <v>2</v>
      </c>
      <c r="V144" s="304">
        <f>+T144/U144</f>
        <v>1</v>
      </c>
      <c r="W144" s="304">
        <f>+V144/K144</f>
        <v>1</v>
      </c>
      <c r="X144" s="297" t="str">
        <f>IF(V144&gt;=95%,$O$12,IF(V144&gt;=70%,$N$12,IF(V144&gt;=50%,$M$12,IF(V144&lt;50%,$L$12,))))</f>
        <v>SATISFACTORIO</v>
      </c>
      <c r="Y144" s="299" t="s">
        <v>304</v>
      </c>
      <c r="Z144" s="299" t="s">
        <v>971</v>
      </c>
    </row>
    <row r="145" spans="1:26" s="27" customFormat="1" ht="219" customHeight="1">
      <c r="A145" s="329"/>
      <c r="B145" s="314"/>
      <c r="C145" s="335"/>
      <c r="D145" s="311"/>
      <c r="E145" s="319"/>
      <c r="F145" s="311"/>
      <c r="G145" s="311"/>
      <c r="H145" s="311"/>
      <c r="I145" s="311"/>
      <c r="J145" s="311"/>
      <c r="K145" s="319"/>
      <c r="L145" s="307"/>
      <c r="M145" s="307"/>
      <c r="N145" s="307"/>
      <c r="O145" s="307"/>
      <c r="P145" s="307"/>
      <c r="Q145" s="307"/>
      <c r="R145" s="307"/>
      <c r="S145" s="307"/>
      <c r="T145" s="310"/>
      <c r="U145" s="310"/>
      <c r="V145" s="305"/>
      <c r="W145" s="305"/>
      <c r="X145" s="311"/>
      <c r="Y145" s="312"/>
      <c r="Z145" s="312"/>
    </row>
    <row r="146" spans="1:26" s="27" customFormat="1" ht="189" customHeight="1">
      <c r="A146" s="329"/>
      <c r="B146" s="314"/>
      <c r="C146" s="335"/>
      <c r="D146" s="311"/>
      <c r="E146" s="319"/>
      <c r="F146" s="311"/>
      <c r="G146" s="311"/>
      <c r="H146" s="311"/>
      <c r="I146" s="311"/>
      <c r="J146" s="311"/>
      <c r="K146" s="319"/>
      <c r="L146" s="307"/>
      <c r="M146" s="307"/>
      <c r="N146" s="307"/>
      <c r="O146" s="307"/>
      <c r="P146" s="307"/>
      <c r="Q146" s="307"/>
      <c r="R146" s="307"/>
      <c r="S146" s="307"/>
      <c r="T146" s="310"/>
      <c r="U146" s="310"/>
      <c r="V146" s="305"/>
      <c r="W146" s="305"/>
      <c r="X146" s="311"/>
      <c r="Y146" s="312"/>
      <c r="Z146" s="312"/>
    </row>
    <row r="147" spans="1:26" s="27" customFormat="1" ht="148.5" customHeight="1">
      <c r="A147" s="329"/>
      <c r="B147" s="315"/>
      <c r="C147" s="335"/>
      <c r="D147" s="298"/>
      <c r="E147" s="291"/>
      <c r="F147" s="298"/>
      <c r="G147" s="298"/>
      <c r="H147" s="298"/>
      <c r="I147" s="298"/>
      <c r="J147" s="298"/>
      <c r="K147" s="291"/>
      <c r="L147" s="296"/>
      <c r="M147" s="296"/>
      <c r="N147" s="296"/>
      <c r="O147" s="296"/>
      <c r="P147" s="296"/>
      <c r="Q147" s="296"/>
      <c r="R147" s="296"/>
      <c r="S147" s="296"/>
      <c r="T147" s="309"/>
      <c r="U147" s="309"/>
      <c r="V147" s="306"/>
      <c r="W147" s="306"/>
      <c r="X147" s="298"/>
      <c r="Y147" s="300"/>
      <c r="Z147" s="300"/>
    </row>
    <row r="148" spans="1:26" s="27" customFormat="1" ht="223.5" customHeight="1">
      <c r="A148" s="329"/>
      <c r="B148" s="313">
        <v>6</v>
      </c>
      <c r="C148" s="335"/>
      <c r="D148" s="316" t="s">
        <v>152</v>
      </c>
      <c r="E148" s="316" t="s">
        <v>305</v>
      </c>
      <c r="F148" s="297" t="s">
        <v>306</v>
      </c>
      <c r="G148" s="297" t="s">
        <v>307</v>
      </c>
      <c r="H148" s="297" t="s">
        <v>308</v>
      </c>
      <c r="I148" s="297" t="s">
        <v>309</v>
      </c>
      <c r="J148" s="297" t="s">
        <v>310</v>
      </c>
      <c r="K148" s="290">
        <v>1</v>
      </c>
      <c r="L148" s="295" t="s">
        <v>41</v>
      </c>
      <c r="M148" s="295" t="s">
        <v>42</v>
      </c>
      <c r="N148" s="295" t="s">
        <v>43</v>
      </c>
      <c r="O148" s="295" t="s">
        <v>44</v>
      </c>
      <c r="P148" s="295" t="s">
        <v>41</v>
      </c>
      <c r="Q148" s="295" t="s">
        <v>42</v>
      </c>
      <c r="R148" s="295" t="s">
        <v>43</v>
      </c>
      <c r="S148" s="295" t="s">
        <v>44</v>
      </c>
      <c r="T148" s="308">
        <v>5</v>
      </c>
      <c r="U148" s="308">
        <v>5</v>
      </c>
      <c r="V148" s="304">
        <f>+T148/U148</f>
        <v>1</v>
      </c>
      <c r="W148" s="304">
        <f>+V148/K148</f>
        <v>1</v>
      </c>
      <c r="X148" s="297" t="str">
        <f>IF(V148&gt;=95%,$O$12,IF(V148&gt;=70%,$N$12,IF(V148&gt;=50%,$M$12,IF(V148&lt;50%,$L$12,))))</f>
        <v>SATISFACTORIO</v>
      </c>
      <c r="Y148" s="299" t="s">
        <v>311</v>
      </c>
      <c r="Z148" s="299" t="s">
        <v>942</v>
      </c>
    </row>
    <row r="149" spans="1:26" s="27" customFormat="1" ht="208.5" customHeight="1">
      <c r="A149" s="329"/>
      <c r="B149" s="314"/>
      <c r="C149" s="335"/>
      <c r="D149" s="317"/>
      <c r="E149" s="317"/>
      <c r="F149" s="311"/>
      <c r="G149" s="311"/>
      <c r="H149" s="311"/>
      <c r="I149" s="311"/>
      <c r="J149" s="311"/>
      <c r="K149" s="319"/>
      <c r="L149" s="307"/>
      <c r="M149" s="307"/>
      <c r="N149" s="307"/>
      <c r="O149" s="307"/>
      <c r="P149" s="307"/>
      <c r="Q149" s="307"/>
      <c r="R149" s="307"/>
      <c r="S149" s="307"/>
      <c r="T149" s="310"/>
      <c r="U149" s="310"/>
      <c r="V149" s="305"/>
      <c r="W149" s="305"/>
      <c r="X149" s="311"/>
      <c r="Y149" s="312"/>
      <c r="Z149" s="312"/>
    </row>
    <row r="150" spans="1:26" s="27" customFormat="1" ht="241.5" customHeight="1">
      <c r="A150" s="329"/>
      <c r="B150" s="314"/>
      <c r="C150" s="335"/>
      <c r="D150" s="317"/>
      <c r="E150" s="317"/>
      <c r="F150" s="311"/>
      <c r="G150" s="311"/>
      <c r="H150" s="311"/>
      <c r="I150" s="311"/>
      <c r="J150" s="311"/>
      <c r="K150" s="319"/>
      <c r="L150" s="307"/>
      <c r="M150" s="307"/>
      <c r="N150" s="307"/>
      <c r="O150" s="307"/>
      <c r="P150" s="307"/>
      <c r="Q150" s="307"/>
      <c r="R150" s="307"/>
      <c r="S150" s="307"/>
      <c r="T150" s="310"/>
      <c r="U150" s="310"/>
      <c r="V150" s="305"/>
      <c r="W150" s="305"/>
      <c r="X150" s="311"/>
      <c r="Y150" s="312"/>
      <c r="Z150" s="312"/>
    </row>
    <row r="151" spans="1:26" s="27" customFormat="1" ht="223.5" customHeight="1">
      <c r="A151" s="329"/>
      <c r="B151" s="315"/>
      <c r="C151" s="335"/>
      <c r="D151" s="318"/>
      <c r="E151" s="318"/>
      <c r="F151" s="298"/>
      <c r="G151" s="298"/>
      <c r="H151" s="298"/>
      <c r="I151" s="298"/>
      <c r="J151" s="298"/>
      <c r="K151" s="291"/>
      <c r="L151" s="296"/>
      <c r="M151" s="296"/>
      <c r="N151" s="296"/>
      <c r="O151" s="296"/>
      <c r="P151" s="296"/>
      <c r="Q151" s="296"/>
      <c r="R151" s="296"/>
      <c r="S151" s="296"/>
      <c r="T151" s="309"/>
      <c r="U151" s="309"/>
      <c r="V151" s="306"/>
      <c r="W151" s="306"/>
      <c r="X151" s="298"/>
      <c r="Y151" s="300"/>
      <c r="Z151" s="300"/>
    </row>
    <row r="152" spans="1:26" s="27" customFormat="1" ht="408.75" customHeight="1">
      <c r="A152" s="329"/>
      <c r="B152" s="82"/>
      <c r="C152" s="335"/>
      <c r="D152" s="297" t="s">
        <v>152</v>
      </c>
      <c r="E152" s="297" t="s">
        <v>312</v>
      </c>
      <c r="F152" s="297" t="s">
        <v>313</v>
      </c>
      <c r="G152" s="297" t="s">
        <v>313</v>
      </c>
      <c r="H152" s="297" t="s">
        <v>314</v>
      </c>
      <c r="I152" s="297" t="s">
        <v>315</v>
      </c>
      <c r="J152" s="297" t="s">
        <v>316</v>
      </c>
      <c r="K152" s="290">
        <v>1</v>
      </c>
      <c r="L152" s="295" t="s">
        <v>41</v>
      </c>
      <c r="M152" s="295" t="s">
        <v>42</v>
      </c>
      <c r="N152" s="295" t="s">
        <v>43</v>
      </c>
      <c r="O152" s="295" t="s">
        <v>44</v>
      </c>
      <c r="P152" s="295" t="s">
        <v>41</v>
      </c>
      <c r="Q152" s="295" t="s">
        <v>42</v>
      </c>
      <c r="R152" s="295" t="s">
        <v>43</v>
      </c>
      <c r="S152" s="295" t="s">
        <v>44</v>
      </c>
      <c r="T152" s="308">
        <v>9</v>
      </c>
      <c r="U152" s="308">
        <v>9</v>
      </c>
      <c r="V152" s="304">
        <f>+T152/U152</f>
        <v>1</v>
      </c>
      <c r="W152" s="304">
        <f>+V152/K152</f>
        <v>1</v>
      </c>
      <c r="X152" s="297" t="str">
        <f>IF(V152&gt;=95%,$O$12,IF(V152&gt;=70%,$N$12,IF(V152&gt;=50%,$M$12,IF(V152&lt;50%,$L$12,))))</f>
        <v>SATISFACTORIO</v>
      </c>
      <c r="Y152" s="299" t="s">
        <v>317</v>
      </c>
      <c r="Z152" s="299" t="s">
        <v>317</v>
      </c>
    </row>
    <row r="153" spans="1:26" s="27" customFormat="1" ht="408.75" customHeight="1">
      <c r="A153" s="329"/>
      <c r="B153" s="301">
        <v>7</v>
      </c>
      <c r="C153" s="335"/>
      <c r="D153" s="311"/>
      <c r="E153" s="311"/>
      <c r="F153" s="298"/>
      <c r="G153" s="298"/>
      <c r="H153" s="311"/>
      <c r="I153" s="298"/>
      <c r="J153" s="298"/>
      <c r="K153" s="291"/>
      <c r="L153" s="296"/>
      <c r="M153" s="296"/>
      <c r="N153" s="296"/>
      <c r="O153" s="296"/>
      <c r="P153" s="296"/>
      <c r="Q153" s="296"/>
      <c r="R153" s="296"/>
      <c r="S153" s="296"/>
      <c r="T153" s="309"/>
      <c r="U153" s="309"/>
      <c r="V153" s="306"/>
      <c r="W153" s="306"/>
      <c r="X153" s="298"/>
      <c r="Y153" s="300"/>
      <c r="Z153" s="300"/>
    </row>
    <row r="154" spans="1:26" s="27" customFormat="1" ht="177" customHeight="1">
      <c r="A154" s="329"/>
      <c r="B154" s="301"/>
      <c r="C154" s="335"/>
      <c r="D154" s="311"/>
      <c r="E154" s="311"/>
      <c r="F154" s="297" t="s">
        <v>318</v>
      </c>
      <c r="G154" s="297" t="s">
        <v>319</v>
      </c>
      <c r="H154" s="311"/>
      <c r="I154" s="297" t="s">
        <v>320</v>
      </c>
      <c r="J154" s="297" t="s">
        <v>321</v>
      </c>
      <c r="K154" s="290">
        <v>1</v>
      </c>
      <c r="L154" s="295" t="s">
        <v>41</v>
      </c>
      <c r="M154" s="295" t="s">
        <v>42</v>
      </c>
      <c r="N154" s="295" t="s">
        <v>43</v>
      </c>
      <c r="O154" s="295" t="s">
        <v>44</v>
      </c>
      <c r="P154" s="295" t="s">
        <v>41</v>
      </c>
      <c r="Q154" s="295" t="s">
        <v>42</v>
      </c>
      <c r="R154" s="295" t="s">
        <v>43</v>
      </c>
      <c r="S154" s="295" t="s">
        <v>44</v>
      </c>
      <c r="T154" s="308">
        <v>1</v>
      </c>
      <c r="U154" s="308">
        <v>1</v>
      </c>
      <c r="V154" s="304">
        <f>+T154/U154</f>
        <v>1</v>
      </c>
      <c r="W154" s="304">
        <f>+V154/K154</f>
        <v>1</v>
      </c>
      <c r="X154" s="297" t="str">
        <f>IF(V154&gt;=95%,$O$12,IF(V154&gt;=70%,$N$12,IF(V154&gt;=50%,$M$12,IF(V154&lt;50%,$L$12,))))</f>
        <v>SATISFACTORIO</v>
      </c>
      <c r="Y154" s="299" t="s">
        <v>322</v>
      </c>
      <c r="Z154" s="299" t="s">
        <v>941</v>
      </c>
    </row>
    <row r="155" spans="1:26" s="27" customFormat="1" ht="311.25" customHeight="1">
      <c r="A155" s="329"/>
      <c r="B155" s="301"/>
      <c r="C155" s="335"/>
      <c r="D155" s="311"/>
      <c r="E155" s="311"/>
      <c r="F155" s="298"/>
      <c r="G155" s="298"/>
      <c r="H155" s="311"/>
      <c r="I155" s="298"/>
      <c r="J155" s="298"/>
      <c r="K155" s="291"/>
      <c r="L155" s="296"/>
      <c r="M155" s="296"/>
      <c r="N155" s="296"/>
      <c r="O155" s="296"/>
      <c r="P155" s="296"/>
      <c r="Q155" s="296"/>
      <c r="R155" s="296"/>
      <c r="S155" s="296"/>
      <c r="T155" s="309"/>
      <c r="U155" s="309"/>
      <c r="V155" s="306"/>
      <c r="W155" s="306"/>
      <c r="X155" s="298"/>
      <c r="Y155" s="300"/>
      <c r="Z155" s="300"/>
    </row>
    <row r="156" spans="1:26" s="27" customFormat="1" ht="408.75" customHeight="1">
      <c r="A156" s="329"/>
      <c r="B156" s="301"/>
      <c r="C156" s="335"/>
      <c r="D156" s="298"/>
      <c r="E156" s="298"/>
      <c r="F156" s="75" t="s">
        <v>323</v>
      </c>
      <c r="G156" s="75" t="s">
        <v>324</v>
      </c>
      <c r="H156" s="298"/>
      <c r="I156" s="76" t="s">
        <v>325</v>
      </c>
      <c r="J156" s="76" t="s">
        <v>326</v>
      </c>
      <c r="K156" s="77">
        <v>1</v>
      </c>
      <c r="L156" s="78" t="s">
        <v>41</v>
      </c>
      <c r="M156" s="78" t="s">
        <v>42</v>
      </c>
      <c r="N156" s="78" t="s">
        <v>43</v>
      </c>
      <c r="O156" s="78" t="s">
        <v>44</v>
      </c>
      <c r="P156" s="78" t="s">
        <v>41</v>
      </c>
      <c r="Q156" s="78" t="s">
        <v>42</v>
      </c>
      <c r="R156" s="78" t="s">
        <v>43</v>
      </c>
      <c r="S156" s="78" t="s">
        <v>44</v>
      </c>
      <c r="T156" s="79">
        <v>11</v>
      </c>
      <c r="U156" s="79">
        <v>11</v>
      </c>
      <c r="V156" s="162">
        <f aca="true" t="shared" si="11" ref="V156:V161">+T156/U156</f>
        <v>1</v>
      </c>
      <c r="W156" s="162">
        <f aca="true" t="shared" si="12" ref="W156:W161">+V156/K156</f>
        <v>1</v>
      </c>
      <c r="X156" s="76" t="str">
        <f aca="true" t="shared" si="13" ref="X156:X161">IF(V156&gt;=95%,$O$12,IF(V156&gt;=70%,$N$12,IF(V156&gt;=50%,$M$12,IF(V156&lt;50%,$L$12,))))</f>
        <v>SATISFACTORIO</v>
      </c>
      <c r="Y156" s="80" t="s">
        <v>327</v>
      </c>
      <c r="Z156" s="80" t="s">
        <v>934</v>
      </c>
    </row>
    <row r="157" spans="1:26" s="27" customFormat="1" ht="408.75" customHeight="1">
      <c r="A157" s="329"/>
      <c r="B157" s="81">
        <v>8</v>
      </c>
      <c r="C157" s="335"/>
      <c r="D157" s="85" t="s">
        <v>152</v>
      </c>
      <c r="E157" s="75" t="s">
        <v>328</v>
      </c>
      <c r="F157" s="75" t="s">
        <v>329</v>
      </c>
      <c r="G157" s="75" t="s">
        <v>330</v>
      </c>
      <c r="H157" s="76" t="s">
        <v>331</v>
      </c>
      <c r="I157" s="76" t="s">
        <v>332</v>
      </c>
      <c r="J157" s="76" t="s">
        <v>171</v>
      </c>
      <c r="K157" s="77">
        <v>1</v>
      </c>
      <c r="L157" s="78" t="s">
        <v>41</v>
      </c>
      <c r="M157" s="78" t="s">
        <v>42</v>
      </c>
      <c r="N157" s="78" t="s">
        <v>43</v>
      </c>
      <c r="O157" s="78" t="s">
        <v>44</v>
      </c>
      <c r="P157" s="83" t="s">
        <v>41</v>
      </c>
      <c r="Q157" s="83" t="s">
        <v>42</v>
      </c>
      <c r="R157" s="83" t="s">
        <v>43</v>
      </c>
      <c r="S157" s="83" t="s">
        <v>44</v>
      </c>
      <c r="T157" s="84">
        <v>2</v>
      </c>
      <c r="U157" s="84">
        <v>2</v>
      </c>
      <c r="V157" s="162">
        <f t="shared" si="11"/>
        <v>1</v>
      </c>
      <c r="W157" s="162">
        <f t="shared" si="12"/>
        <v>1</v>
      </c>
      <c r="X157" s="76" t="str">
        <f t="shared" si="13"/>
        <v>SATISFACTORIO</v>
      </c>
      <c r="Y157" s="80" t="s">
        <v>333</v>
      </c>
      <c r="Z157" s="80" t="s">
        <v>935</v>
      </c>
    </row>
    <row r="158" spans="1:30" s="27" customFormat="1" ht="408.75" customHeight="1">
      <c r="A158" s="329"/>
      <c r="B158" s="81">
        <v>9</v>
      </c>
      <c r="C158" s="335"/>
      <c r="D158" s="85" t="s">
        <v>119</v>
      </c>
      <c r="E158" s="75" t="s">
        <v>334</v>
      </c>
      <c r="F158" s="86" t="s">
        <v>136</v>
      </c>
      <c r="G158" s="86" t="s">
        <v>137</v>
      </c>
      <c r="H158" s="87" t="s">
        <v>258</v>
      </c>
      <c r="I158" s="87" t="s">
        <v>83</v>
      </c>
      <c r="J158" s="87" t="s">
        <v>84</v>
      </c>
      <c r="K158" s="77">
        <v>1</v>
      </c>
      <c r="L158" s="78" t="s">
        <v>41</v>
      </c>
      <c r="M158" s="78" t="s">
        <v>42</v>
      </c>
      <c r="N158" s="78" t="s">
        <v>43</v>
      </c>
      <c r="O158" s="78" t="s">
        <v>44</v>
      </c>
      <c r="P158" s="83" t="s">
        <v>41</v>
      </c>
      <c r="Q158" s="83" t="s">
        <v>42</v>
      </c>
      <c r="R158" s="83" t="s">
        <v>43</v>
      </c>
      <c r="S158" s="83" t="s">
        <v>44</v>
      </c>
      <c r="T158" s="84">
        <v>5.56</v>
      </c>
      <c r="U158" s="84">
        <v>6</v>
      </c>
      <c r="V158" s="162">
        <f t="shared" si="11"/>
        <v>0.9266666666666666</v>
      </c>
      <c r="W158" s="162">
        <f t="shared" si="12"/>
        <v>0.9266666666666666</v>
      </c>
      <c r="X158" s="76" t="str">
        <f t="shared" si="13"/>
        <v>ACEPTABLE</v>
      </c>
      <c r="Y158" s="88" t="s">
        <v>335</v>
      </c>
      <c r="Z158" s="88" t="s">
        <v>985</v>
      </c>
      <c r="AD158" s="259"/>
    </row>
    <row r="159" spans="1:30" s="27" customFormat="1" ht="408.75" customHeight="1">
      <c r="A159" s="329"/>
      <c r="B159" s="81">
        <v>10</v>
      </c>
      <c r="C159" s="335"/>
      <c r="D159" s="76" t="s">
        <v>119</v>
      </c>
      <c r="E159" s="75" t="s">
        <v>86</v>
      </c>
      <c r="F159" s="75" t="s">
        <v>87</v>
      </c>
      <c r="G159" s="75" t="s">
        <v>87</v>
      </c>
      <c r="H159" s="76" t="s">
        <v>258</v>
      </c>
      <c r="I159" s="76" t="s">
        <v>88</v>
      </c>
      <c r="J159" s="76" t="s">
        <v>89</v>
      </c>
      <c r="K159" s="89">
        <v>1</v>
      </c>
      <c r="L159" s="78" t="s">
        <v>41</v>
      </c>
      <c r="M159" s="78" t="s">
        <v>42</v>
      </c>
      <c r="N159" s="78" t="s">
        <v>43</v>
      </c>
      <c r="O159" s="78" t="s">
        <v>44</v>
      </c>
      <c r="P159" s="78" t="s">
        <v>41</v>
      </c>
      <c r="Q159" s="78" t="s">
        <v>42</v>
      </c>
      <c r="R159" s="78" t="s">
        <v>43</v>
      </c>
      <c r="S159" s="78" t="s">
        <v>44</v>
      </c>
      <c r="T159" s="79">
        <v>6</v>
      </c>
      <c r="U159" s="79">
        <v>6</v>
      </c>
      <c r="V159" s="162">
        <f t="shared" si="11"/>
        <v>1</v>
      </c>
      <c r="W159" s="162">
        <f t="shared" si="12"/>
        <v>1</v>
      </c>
      <c r="X159" s="76" t="str">
        <f t="shared" si="13"/>
        <v>SATISFACTORIO</v>
      </c>
      <c r="Y159" s="80" t="s">
        <v>336</v>
      </c>
      <c r="Z159" s="80" t="s">
        <v>940</v>
      </c>
      <c r="AD159" s="259"/>
    </row>
    <row r="160" spans="1:30" s="27" customFormat="1" ht="408.75" customHeight="1">
      <c r="A160" s="329"/>
      <c r="B160" s="81">
        <v>11</v>
      </c>
      <c r="C160" s="336"/>
      <c r="D160" s="76" t="s">
        <v>119</v>
      </c>
      <c r="E160" s="75" t="s">
        <v>75</v>
      </c>
      <c r="F160" s="75" t="s">
        <v>76</v>
      </c>
      <c r="G160" s="75" t="s">
        <v>76</v>
      </c>
      <c r="H160" s="76" t="s">
        <v>258</v>
      </c>
      <c r="I160" s="76" t="s">
        <v>77</v>
      </c>
      <c r="J160" s="76" t="s">
        <v>78</v>
      </c>
      <c r="K160" s="89">
        <v>1</v>
      </c>
      <c r="L160" s="78" t="s">
        <v>41</v>
      </c>
      <c r="M160" s="78" t="s">
        <v>42</v>
      </c>
      <c r="N160" s="78" t="s">
        <v>43</v>
      </c>
      <c r="O160" s="78" t="s">
        <v>44</v>
      </c>
      <c r="P160" s="78" t="s">
        <v>41</v>
      </c>
      <c r="Q160" s="78" t="s">
        <v>42</v>
      </c>
      <c r="R160" s="78" t="s">
        <v>43</v>
      </c>
      <c r="S160" s="78" t="s">
        <v>44</v>
      </c>
      <c r="T160" s="79">
        <v>2</v>
      </c>
      <c r="U160" s="79">
        <v>2</v>
      </c>
      <c r="V160" s="162">
        <f t="shared" si="11"/>
        <v>1</v>
      </c>
      <c r="W160" s="162">
        <f t="shared" si="12"/>
        <v>1</v>
      </c>
      <c r="X160" s="76" t="str">
        <f t="shared" si="13"/>
        <v>SATISFACTORIO</v>
      </c>
      <c r="Y160" s="80" t="s">
        <v>337</v>
      </c>
      <c r="Z160" s="80" t="s">
        <v>936</v>
      </c>
      <c r="AD160" s="259"/>
    </row>
    <row r="161" spans="1:30" s="27" customFormat="1" ht="408.75" customHeight="1">
      <c r="A161" s="329"/>
      <c r="B161" s="81">
        <v>12</v>
      </c>
      <c r="C161" s="77" t="s">
        <v>198</v>
      </c>
      <c r="D161" s="76" t="s">
        <v>119</v>
      </c>
      <c r="E161" s="75" t="s">
        <v>338</v>
      </c>
      <c r="F161" s="75" t="s">
        <v>339</v>
      </c>
      <c r="G161" s="75" t="s">
        <v>340</v>
      </c>
      <c r="H161" s="76" t="s">
        <v>341</v>
      </c>
      <c r="I161" s="76" t="s">
        <v>342</v>
      </c>
      <c r="J161" s="76" t="s">
        <v>171</v>
      </c>
      <c r="K161" s="77">
        <v>1</v>
      </c>
      <c r="L161" s="78" t="s">
        <v>41</v>
      </c>
      <c r="M161" s="78" t="s">
        <v>42</v>
      </c>
      <c r="N161" s="78" t="s">
        <v>43</v>
      </c>
      <c r="O161" s="78" t="s">
        <v>44</v>
      </c>
      <c r="P161" s="78" t="s">
        <v>41</v>
      </c>
      <c r="Q161" s="78" t="s">
        <v>42</v>
      </c>
      <c r="R161" s="78" t="s">
        <v>43</v>
      </c>
      <c r="S161" s="78" t="s">
        <v>44</v>
      </c>
      <c r="T161" s="79">
        <v>1</v>
      </c>
      <c r="U161" s="79">
        <v>1</v>
      </c>
      <c r="V161" s="162">
        <f t="shared" si="11"/>
        <v>1</v>
      </c>
      <c r="W161" s="162">
        <f t="shared" si="12"/>
        <v>1</v>
      </c>
      <c r="X161" s="76" t="str">
        <f t="shared" si="13"/>
        <v>SATISFACTORIO</v>
      </c>
      <c r="Y161" s="80" t="s">
        <v>343</v>
      </c>
      <c r="Z161" s="246" t="s">
        <v>845</v>
      </c>
      <c r="AD161" s="259"/>
    </row>
    <row r="162" spans="1:26" s="27" customFormat="1" ht="408.75" customHeight="1">
      <c r="A162" s="329"/>
      <c r="B162" s="81">
        <v>13</v>
      </c>
      <c r="C162" s="77"/>
      <c r="D162" s="76"/>
      <c r="E162" s="75" t="s">
        <v>112</v>
      </c>
      <c r="F162" s="75" t="s">
        <v>113</v>
      </c>
      <c r="G162" s="75" t="s">
        <v>113</v>
      </c>
      <c r="H162" s="76" t="s">
        <v>114</v>
      </c>
      <c r="I162" s="76" t="s">
        <v>115</v>
      </c>
      <c r="J162" s="76" t="s">
        <v>116</v>
      </c>
      <c r="K162" s="89">
        <v>1</v>
      </c>
      <c r="L162" s="78" t="s">
        <v>41</v>
      </c>
      <c r="M162" s="78" t="s">
        <v>42</v>
      </c>
      <c r="N162" s="78" t="s">
        <v>43</v>
      </c>
      <c r="O162" s="78" t="s">
        <v>44</v>
      </c>
      <c r="P162" s="78" t="s">
        <v>41</v>
      </c>
      <c r="Q162" s="78" t="s">
        <v>42</v>
      </c>
      <c r="R162" s="78" t="s">
        <v>43</v>
      </c>
      <c r="S162" s="78" t="s">
        <v>44</v>
      </c>
      <c r="T162" s="276">
        <v>5</v>
      </c>
      <c r="U162" s="276">
        <v>5</v>
      </c>
      <c r="V162" s="272">
        <f>+T162/U162</f>
        <v>1</v>
      </c>
      <c r="W162" s="272">
        <f>+V162/K162</f>
        <v>1</v>
      </c>
      <c r="X162" s="277" t="str">
        <f>IF(V162&gt;=95%,$O$12,IF(V162&gt;=70%,$N$12,IF(V162&gt;=50%,$M$12,IF(V162&lt;50%,$L$12,))))</f>
        <v>SATISFACTORIO</v>
      </c>
      <c r="Y162" s="80" t="s">
        <v>344</v>
      </c>
      <c r="Z162" s="80" t="s">
        <v>939</v>
      </c>
    </row>
    <row r="163" spans="1:26" s="27" customFormat="1" ht="408.75" customHeight="1">
      <c r="A163" s="329"/>
      <c r="B163" s="301">
        <v>14</v>
      </c>
      <c r="C163" s="302" t="s">
        <v>68</v>
      </c>
      <c r="D163" s="302" t="s">
        <v>152</v>
      </c>
      <c r="E163" s="303" t="s">
        <v>345</v>
      </c>
      <c r="F163" s="75" t="s">
        <v>99</v>
      </c>
      <c r="G163" s="75" t="s">
        <v>100</v>
      </c>
      <c r="H163" s="76" t="s">
        <v>346</v>
      </c>
      <c r="I163" s="302" t="s">
        <v>102</v>
      </c>
      <c r="J163" s="76" t="s">
        <v>347</v>
      </c>
      <c r="K163" s="89">
        <v>1</v>
      </c>
      <c r="L163" s="78" t="s">
        <v>41</v>
      </c>
      <c r="M163" s="78" t="s">
        <v>42</v>
      </c>
      <c r="N163" s="78" t="s">
        <v>43</v>
      </c>
      <c r="O163" s="78" t="s">
        <v>44</v>
      </c>
      <c r="P163" s="78" t="s">
        <v>41</v>
      </c>
      <c r="Q163" s="78" t="s">
        <v>42</v>
      </c>
      <c r="R163" s="78" t="s">
        <v>43</v>
      </c>
      <c r="S163" s="78" t="s">
        <v>44</v>
      </c>
      <c r="T163" s="79">
        <v>3</v>
      </c>
      <c r="U163" s="79">
        <v>3</v>
      </c>
      <c r="V163" s="162">
        <f>+T163/U163</f>
        <v>1</v>
      </c>
      <c r="W163" s="162">
        <f>+V163/K163</f>
        <v>1</v>
      </c>
      <c r="X163" s="76" t="str">
        <f>IF(V163&gt;=95%,$O$12,IF(V163&gt;=70%,$N$12,IF(V163&gt;=50%,$M$12,IF(V163&lt;50%,$L$12,))))</f>
        <v>SATISFACTORIO</v>
      </c>
      <c r="Y163" s="80" t="s">
        <v>348</v>
      </c>
      <c r="Z163" s="80" t="s">
        <v>937</v>
      </c>
    </row>
    <row r="164" spans="1:26" s="27" customFormat="1" ht="408.75" customHeight="1">
      <c r="A164" s="329"/>
      <c r="B164" s="301"/>
      <c r="C164" s="302"/>
      <c r="D164" s="302"/>
      <c r="E164" s="303"/>
      <c r="F164" s="75" t="s">
        <v>105</v>
      </c>
      <c r="G164" s="75" t="s">
        <v>105</v>
      </c>
      <c r="H164" s="76" t="s">
        <v>346</v>
      </c>
      <c r="I164" s="302"/>
      <c r="J164" s="76" t="s">
        <v>349</v>
      </c>
      <c r="K164" s="89">
        <v>1</v>
      </c>
      <c r="L164" s="78" t="s">
        <v>41</v>
      </c>
      <c r="M164" s="78" t="s">
        <v>42</v>
      </c>
      <c r="N164" s="78" t="s">
        <v>43</v>
      </c>
      <c r="O164" s="78" t="s">
        <v>44</v>
      </c>
      <c r="P164" s="78" t="s">
        <v>41</v>
      </c>
      <c r="Q164" s="78" t="s">
        <v>42</v>
      </c>
      <c r="R164" s="78" t="s">
        <v>43</v>
      </c>
      <c r="S164" s="78" t="s">
        <v>44</v>
      </c>
      <c r="T164" s="79">
        <v>2</v>
      </c>
      <c r="U164" s="79">
        <v>2</v>
      </c>
      <c r="V164" s="162">
        <f>+T164/U164</f>
        <v>1</v>
      </c>
      <c r="W164" s="162">
        <f>+V164/K164</f>
        <v>1</v>
      </c>
      <c r="X164" s="76" t="str">
        <f>IF(V164&gt;=95%,$O$12,IF(V164&gt;=70%,$N$12,IF(V164&gt;=50%,$M$12,IF(V164&lt;50%,$L$12,))))</f>
        <v>SATISFACTORIO</v>
      </c>
      <c r="Y164" s="80" t="s">
        <v>350</v>
      </c>
      <c r="Z164" s="80" t="s">
        <v>938</v>
      </c>
    </row>
    <row r="165" spans="1:26" s="27" customFormat="1" ht="408.75" customHeight="1">
      <c r="A165" s="330"/>
      <c r="B165" s="301"/>
      <c r="C165" s="302"/>
      <c r="D165" s="302"/>
      <c r="E165" s="303"/>
      <c r="F165" s="75" t="s">
        <v>108</v>
      </c>
      <c r="G165" s="75" t="s">
        <v>108</v>
      </c>
      <c r="H165" s="76" t="s">
        <v>346</v>
      </c>
      <c r="I165" s="302"/>
      <c r="J165" s="76" t="s">
        <v>351</v>
      </c>
      <c r="K165" s="89">
        <v>1</v>
      </c>
      <c r="L165" s="78" t="s">
        <v>41</v>
      </c>
      <c r="M165" s="78" t="s">
        <v>42</v>
      </c>
      <c r="N165" s="78" t="s">
        <v>43</v>
      </c>
      <c r="O165" s="78" t="s">
        <v>44</v>
      </c>
      <c r="P165" s="78" t="s">
        <v>41</v>
      </c>
      <c r="Q165" s="78" t="s">
        <v>42</v>
      </c>
      <c r="R165" s="78" t="s">
        <v>43</v>
      </c>
      <c r="S165" s="78" t="s">
        <v>44</v>
      </c>
      <c r="T165" s="79" t="s">
        <v>51</v>
      </c>
      <c r="U165" s="276" t="s">
        <v>51</v>
      </c>
      <c r="V165" s="276" t="s">
        <v>51</v>
      </c>
      <c r="W165" s="276" t="s">
        <v>51</v>
      </c>
      <c r="X165" s="276" t="s">
        <v>51</v>
      </c>
      <c r="Y165" s="80" t="s">
        <v>135</v>
      </c>
      <c r="Z165" s="276" t="s">
        <v>51</v>
      </c>
    </row>
    <row r="166" spans="1:26" s="27" customFormat="1" ht="408.75" customHeight="1">
      <c r="A166" s="416" t="s">
        <v>739</v>
      </c>
      <c r="B166" s="199">
        <v>1</v>
      </c>
      <c r="C166" s="200" t="s">
        <v>673</v>
      </c>
      <c r="D166" s="200" t="s">
        <v>119</v>
      </c>
      <c r="E166" s="201" t="s">
        <v>740</v>
      </c>
      <c r="F166" s="202" t="s">
        <v>741</v>
      </c>
      <c r="G166" s="202" t="s">
        <v>742</v>
      </c>
      <c r="H166" s="200" t="s">
        <v>743</v>
      </c>
      <c r="I166" s="200" t="s">
        <v>744</v>
      </c>
      <c r="J166" s="200" t="s">
        <v>444</v>
      </c>
      <c r="K166" s="203">
        <v>1</v>
      </c>
      <c r="L166" s="204" t="s">
        <v>41</v>
      </c>
      <c r="M166" s="204" t="s">
        <v>42</v>
      </c>
      <c r="N166" s="204" t="s">
        <v>43</v>
      </c>
      <c r="O166" s="204" t="s">
        <v>44</v>
      </c>
      <c r="P166" s="204" t="s">
        <v>41</v>
      </c>
      <c r="Q166" s="204" t="s">
        <v>42</v>
      </c>
      <c r="R166" s="204" t="s">
        <v>43</v>
      </c>
      <c r="S166" s="204" t="s">
        <v>44</v>
      </c>
      <c r="T166" s="205">
        <v>1</v>
      </c>
      <c r="U166" s="205">
        <v>1</v>
      </c>
      <c r="V166" s="206">
        <f aca="true" t="shared" si="14" ref="V166:V182">+T166/U166</f>
        <v>1</v>
      </c>
      <c r="W166" s="206">
        <f aca="true" t="shared" si="15" ref="W166:W182">+V166/K166</f>
        <v>1</v>
      </c>
      <c r="X166" s="207" t="str">
        <f aca="true" t="shared" si="16" ref="X166:X182">IF(V166&gt;=95%,$O$12,IF(V166&gt;=70%,$N$12,IF(V166&gt;=50%,$M$12,IF(V166&lt;50%,$L$12,))))</f>
        <v>SATISFACTORIO</v>
      </c>
      <c r="Y166" s="213" t="s">
        <v>745</v>
      </c>
      <c r="Z166" s="284" t="s">
        <v>947</v>
      </c>
    </row>
    <row r="167" spans="1:26" s="27" customFormat="1" ht="408.75" customHeight="1">
      <c r="A167" s="416"/>
      <c r="B167" s="199">
        <v>2</v>
      </c>
      <c r="C167" s="200" t="s">
        <v>68</v>
      </c>
      <c r="D167" s="200" t="s">
        <v>119</v>
      </c>
      <c r="E167" s="201" t="s">
        <v>746</v>
      </c>
      <c r="F167" s="202" t="s">
        <v>747</v>
      </c>
      <c r="G167" s="202" t="s">
        <v>748</v>
      </c>
      <c r="H167" s="200" t="s">
        <v>749</v>
      </c>
      <c r="I167" s="200" t="s">
        <v>750</v>
      </c>
      <c r="J167" s="200" t="s">
        <v>751</v>
      </c>
      <c r="K167" s="208">
        <v>1</v>
      </c>
      <c r="L167" s="204" t="s">
        <v>41</v>
      </c>
      <c r="M167" s="204" t="s">
        <v>42</v>
      </c>
      <c r="N167" s="204" t="s">
        <v>43</v>
      </c>
      <c r="O167" s="204" t="s">
        <v>44</v>
      </c>
      <c r="P167" s="204" t="s">
        <v>41</v>
      </c>
      <c r="Q167" s="204" t="s">
        <v>42</v>
      </c>
      <c r="R167" s="204" t="s">
        <v>43</v>
      </c>
      <c r="S167" s="204" t="s">
        <v>44</v>
      </c>
      <c r="T167" s="205">
        <v>2</v>
      </c>
      <c r="U167" s="205">
        <v>2</v>
      </c>
      <c r="V167" s="206">
        <f t="shared" si="14"/>
        <v>1</v>
      </c>
      <c r="W167" s="206">
        <f t="shared" si="15"/>
        <v>1</v>
      </c>
      <c r="X167" s="207" t="str">
        <f t="shared" si="16"/>
        <v>SATISFACTORIO</v>
      </c>
      <c r="Y167" s="213" t="s">
        <v>752</v>
      </c>
      <c r="Z167" s="213" t="s">
        <v>948</v>
      </c>
    </row>
    <row r="168" spans="1:26" s="27" customFormat="1" ht="408.75" customHeight="1">
      <c r="A168" s="416"/>
      <c r="B168" s="199">
        <v>3</v>
      </c>
      <c r="C168" s="410" t="s">
        <v>673</v>
      </c>
      <c r="D168" s="200" t="s">
        <v>119</v>
      </c>
      <c r="E168" s="201" t="s">
        <v>753</v>
      </c>
      <c r="F168" s="202" t="s">
        <v>754</v>
      </c>
      <c r="G168" s="202" t="s">
        <v>754</v>
      </c>
      <c r="H168" s="200" t="s">
        <v>755</v>
      </c>
      <c r="I168" s="200" t="s">
        <v>756</v>
      </c>
      <c r="J168" s="200" t="s">
        <v>757</v>
      </c>
      <c r="K168" s="208">
        <v>1</v>
      </c>
      <c r="L168" s="204" t="s">
        <v>41</v>
      </c>
      <c r="M168" s="204" t="s">
        <v>42</v>
      </c>
      <c r="N168" s="204" t="s">
        <v>43</v>
      </c>
      <c r="O168" s="204" t="s">
        <v>44</v>
      </c>
      <c r="P168" s="204" t="s">
        <v>41</v>
      </c>
      <c r="Q168" s="204" t="s">
        <v>42</v>
      </c>
      <c r="R168" s="204" t="s">
        <v>43</v>
      </c>
      <c r="S168" s="204" t="s">
        <v>44</v>
      </c>
      <c r="T168" s="205">
        <v>1</v>
      </c>
      <c r="U168" s="205">
        <v>1</v>
      </c>
      <c r="V168" s="206">
        <f t="shared" si="14"/>
        <v>1</v>
      </c>
      <c r="W168" s="206">
        <f t="shared" si="15"/>
        <v>1</v>
      </c>
      <c r="X168" s="207" t="str">
        <f t="shared" si="16"/>
        <v>SATISFACTORIO</v>
      </c>
      <c r="Y168" s="213" t="s">
        <v>758</v>
      </c>
      <c r="Z168" s="284" t="s">
        <v>949</v>
      </c>
    </row>
    <row r="169" spans="1:26" s="27" customFormat="1" ht="408.75" customHeight="1">
      <c r="A169" s="416"/>
      <c r="B169" s="572">
        <v>4</v>
      </c>
      <c r="C169" s="410"/>
      <c r="D169" s="538" t="s">
        <v>164</v>
      </c>
      <c r="E169" s="560" t="s">
        <v>759</v>
      </c>
      <c r="F169" s="538" t="s">
        <v>760</v>
      </c>
      <c r="G169" s="538" t="s">
        <v>761</v>
      </c>
      <c r="H169" s="538" t="s">
        <v>762</v>
      </c>
      <c r="I169" s="538" t="s">
        <v>763</v>
      </c>
      <c r="J169" s="538" t="s">
        <v>764</v>
      </c>
      <c r="K169" s="574">
        <v>1</v>
      </c>
      <c r="L169" s="566" t="s">
        <v>41</v>
      </c>
      <c r="M169" s="566" t="s">
        <v>42</v>
      </c>
      <c r="N169" s="566" t="s">
        <v>43</v>
      </c>
      <c r="O169" s="566" t="s">
        <v>44</v>
      </c>
      <c r="P169" s="566" t="s">
        <v>41</v>
      </c>
      <c r="Q169" s="566" t="s">
        <v>42</v>
      </c>
      <c r="R169" s="566" t="s">
        <v>43</v>
      </c>
      <c r="S169" s="566" t="s">
        <v>44</v>
      </c>
      <c r="T169" s="564">
        <v>2</v>
      </c>
      <c r="U169" s="564">
        <v>2</v>
      </c>
      <c r="V169" s="562">
        <f>+T169/U169</f>
        <v>1</v>
      </c>
      <c r="W169" s="562">
        <f>+V169/K169</f>
        <v>1</v>
      </c>
      <c r="X169" s="560" t="str">
        <f>IF(V169&gt;=95%,$O$12,IF(V169&gt;=70%,$N$12,IF(V169&gt;=50%,$M$12,IF(V169&lt;50%,$L$12,))))</f>
        <v>SATISFACTORIO</v>
      </c>
      <c r="Y169" s="558" t="s">
        <v>765</v>
      </c>
      <c r="Z169" s="558" t="s">
        <v>950</v>
      </c>
    </row>
    <row r="170" spans="1:26" s="27" customFormat="1" ht="408.75" customHeight="1">
      <c r="A170" s="416"/>
      <c r="B170" s="573"/>
      <c r="C170" s="410"/>
      <c r="D170" s="539"/>
      <c r="E170" s="561"/>
      <c r="F170" s="539"/>
      <c r="G170" s="539"/>
      <c r="H170" s="539"/>
      <c r="I170" s="539"/>
      <c r="J170" s="539"/>
      <c r="K170" s="575"/>
      <c r="L170" s="567"/>
      <c r="M170" s="567"/>
      <c r="N170" s="567"/>
      <c r="O170" s="567"/>
      <c r="P170" s="567"/>
      <c r="Q170" s="567"/>
      <c r="R170" s="567"/>
      <c r="S170" s="567"/>
      <c r="T170" s="565"/>
      <c r="U170" s="565"/>
      <c r="V170" s="563"/>
      <c r="W170" s="563"/>
      <c r="X170" s="561"/>
      <c r="Y170" s="559"/>
      <c r="Z170" s="559"/>
    </row>
    <row r="171" spans="1:26" s="27" customFormat="1" ht="408.75" customHeight="1">
      <c r="A171" s="416"/>
      <c r="B171" s="199">
        <v>5</v>
      </c>
      <c r="C171" s="410"/>
      <c r="D171" s="200" t="s">
        <v>164</v>
      </c>
      <c r="E171" s="201" t="s">
        <v>766</v>
      </c>
      <c r="F171" s="202" t="s">
        <v>767</v>
      </c>
      <c r="G171" s="202" t="s">
        <v>767</v>
      </c>
      <c r="H171" s="200" t="s">
        <v>768</v>
      </c>
      <c r="I171" s="200" t="s">
        <v>769</v>
      </c>
      <c r="J171" s="200" t="s">
        <v>770</v>
      </c>
      <c r="K171" s="208">
        <v>1</v>
      </c>
      <c r="L171" s="204" t="s">
        <v>41</v>
      </c>
      <c r="M171" s="204" t="s">
        <v>42</v>
      </c>
      <c r="N171" s="204" t="s">
        <v>43</v>
      </c>
      <c r="O171" s="204" t="s">
        <v>44</v>
      </c>
      <c r="P171" s="204" t="s">
        <v>41</v>
      </c>
      <c r="Q171" s="204" t="s">
        <v>42</v>
      </c>
      <c r="R171" s="204" t="s">
        <v>43</v>
      </c>
      <c r="S171" s="204" t="s">
        <v>44</v>
      </c>
      <c r="T171" s="205">
        <v>95</v>
      </c>
      <c r="U171" s="205">
        <v>95</v>
      </c>
      <c r="V171" s="206">
        <f t="shared" si="14"/>
        <v>1</v>
      </c>
      <c r="W171" s="206">
        <f t="shared" si="15"/>
        <v>1</v>
      </c>
      <c r="X171" s="207" t="str">
        <f t="shared" si="16"/>
        <v>SATISFACTORIO</v>
      </c>
      <c r="Y171" s="213" t="s">
        <v>771</v>
      </c>
      <c r="Z171" s="213" t="s">
        <v>951</v>
      </c>
    </row>
    <row r="172" spans="1:26" s="27" customFormat="1" ht="408.75" customHeight="1">
      <c r="A172" s="416"/>
      <c r="B172" s="199">
        <v>6</v>
      </c>
      <c r="C172" s="200" t="s">
        <v>68</v>
      </c>
      <c r="D172" s="200" t="s">
        <v>119</v>
      </c>
      <c r="E172" s="201" t="s">
        <v>772</v>
      </c>
      <c r="F172" s="201" t="s">
        <v>773</v>
      </c>
      <c r="G172" s="201" t="s">
        <v>773</v>
      </c>
      <c r="H172" s="207" t="s">
        <v>774</v>
      </c>
      <c r="I172" s="207" t="s">
        <v>775</v>
      </c>
      <c r="J172" s="207" t="s">
        <v>776</v>
      </c>
      <c r="K172" s="209">
        <v>1</v>
      </c>
      <c r="L172" s="204" t="s">
        <v>41</v>
      </c>
      <c r="M172" s="204" t="s">
        <v>42</v>
      </c>
      <c r="N172" s="204" t="s">
        <v>43</v>
      </c>
      <c r="O172" s="204" t="s">
        <v>44</v>
      </c>
      <c r="P172" s="204" t="s">
        <v>41</v>
      </c>
      <c r="Q172" s="204" t="s">
        <v>42</v>
      </c>
      <c r="R172" s="204" t="s">
        <v>43</v>
      </c>
      <c r="S172" s="204" t="s">
        <v>44</v>
      </c>
      <c r="T172" s="205">
        <v>1</v>
      </c>
      <c r="U172" s="205">
        <v>1</v>
      </c>
      <c r="V172" s="206">
        <f t="shared" si="14"/>
        <v>1</v>
      </c>
      <c r="W172" s="206">
        <f t="shared" si="15"/>
        <v>1</v>
      </c>
      <c r="X172" s="207" t="str">
        <f t="shared" si="16"/>
        <v>SATISFACTORIO</v>
      </c>
      <c r="Y172" s="213" t="s">
        <v>777</v>
      </c>
      <c r="Z172" s="213" t="s">
        <v>952</v>
      </c>
    </row>
    <row r="173" spans="1:26" s="27" customFormat="1" ht="408.75" customHeight="1">
      <c r="A173" s="416"/>
      <c r="B173" s="199">
        <v>7</v>
      </c>
      <c r="C173" s="200" t="s">
        <v>68</v>
      </c>
      <c r="D173" s="200" t="s">
        <v>119</v>
      </c>
      <c r="E173" s="201" t="s">
        <v>80</v>
      </c>
      <c r="F173" s="210" t="s">
        <v>136</v>
      </c>
      <c r="G173" s="210" t="s">
        <v>137</v>
      </c>
      <c r="H173" s="200" t="s">
        <v>778</v>
      </c>
      <c r="I173" s="211" t="s">
        <v>83</v>
      </c>
      <c r="J173" s="211" t="s">
        <v>84</v>
      </c>
      <c r="K173" s="212">
        <v>1</v>
      </c>
      <c r="L173" s="204" t="s">
        <v>41</v>
      </c>
      <c r="M173" s="204" t="s">
        <v>42</v>
      </c>
      <c r="N173" s="204" t="s">
        <v>43</v>
      </c>
      <c r="O173" s="204" t="s">
        <v>44</v>
      </c>
      <c r="P173" s="204" t="s">
        <v>41</v>
      </c>
      <c r="Q173" s="204" t="s">
        <v>42</v>
      </c>
      <c r="R173" s="204" t="s">
        <v>43</v>
      </c>
      <c r="S173" s="204" t="s">
        <v>44</v>
      </c>
      <c r="T173" s="205">
        <v>16.59</v>
      </c>
      <c r="U173" s="205">
        <v>28</v>
      </c>
      <c r="V173" s="206">
        <f t="shared" si="14"/>
        <v>0.5925</v>
      </c>
      <c r="W173" s="206">
        <f t="shared" si="15"/>
        <v>0.5925</v>
      </c>
      <c r="X173" s="207" t="str">
        <f t="shared" si="16"/>
        <v>MINIMO</v>
      </c>
      <c r="Y173" s="213" t="s">
        <v>779</v>
      </c>
      <c r="Z173" s="213" t="s">
        <v>953</v>
      </c>
    </row>
    <row r="174" spans="1:26" s="27" customFormat="1" ht="408.75" customHeight="1">
      <c r="A174" s="416"/>
      <c r="B174" s="199">
        <v>8</v>
      </c>
      <c r="C174" s="410" t="s">
        <v>68</v>
      </c>
      <c r="D174" s="200" t="s">
        <v>119</v>
      </c>
      <c r="E174" s="201" t="s">
        <v>75</v>
      </c>
      <c r="F174" s="201" t="s">
        <v>76</v>
      </c>
      <c r="G174" s="201" t="s">
        <v>76</v>
      </c>
      <c r="H174" s="200" t="s">
        <v>778</v>
      </c>
      <c r="I174" s="207" t="s">
        <v>77</v>
      </c>
      <c r="J174" s="207" t="s">
        <v>78</v>
      </c>
      <c r="K174" s="209">
        <v>1</v>
      </c>
      <c r="L174" s="204" t="s">
        <v>41</v>
      </c>
      <c r="M174" s="204" t="s">
        <v>42</v>
      </c>
      <c r="N174" s="204" t="s">
        <v>43</v>
      </c>
      <c r="O174" s="204" t="s">
        <v>44</v>
      </c>
      <c r="P174" s="204" t="s">
        <v>41</v>
      </c>
      <c r="Q174" s="204" t="s">
        <v>42</v>
      </c>
      <c r="R174" s="204" t="s">
        <v>43</v>
      </c>
      <c r="S174" s="204" t="s">
        <v>44</v>
      </c>
      <c r="T174" s="205">
        <v>3.6</v>
      </c>
      <c r="U174" s="205">
        <v>6</v>
      </c>
      <c r="V174" s="206">
        <f t="shared" si="14"/>
        <v>0.6</v>
      </c>
      <c r="W174" s="206">
        <f t="shared" si="15"/>
        <v>0.6</v>
      </c>
      <c r="X174" s="207" t="str">
        <f t="shared" si="16"/>
        <v>MINIMO</v>
      </c>
      <c r="Y174" s="213" t="s">
        <v>780</v>
      </c>
      <c r="Z174" s="213" t="s">
        <v>954</v>
      </c>
    </row>
    <row r="175" spans="1:26" s="27" customFormat="1" ht="408.75" customHeight="1">
      <c r="A175" s="416"/>
      <c r="B175" s="199">
        <v>9</v>
      </c>
      <c r="C175" s="410"/>
      <c r="D175" s="200" t="s">
        <v>119</v>
      </c>
      <c r="E175" s="201" t="s">
        <v>86</v>
      </c>
      <c r="F175" s="201" t="s">
        <v>87</v>
      </c>
      <c r="G175" s="201" t="s">
        <v>87</v>
      </c>
      <c r="H175" s="200" t="s">
        <v>778</v>
      </c>
      <c r="I175" s="207" t="s">
        <v>88</v>
      </c>
      <c r="J175" s="207" t="s">
        <v>89</v>
      </c>
      <c r="K175" s="209">
        <v>1</v>
      </c>
      <c r="L175" s="204" t="s">
        <v>41</v>
      </c>
      <c r="M175" s="204" t="s">
        <v>42</v>
      </c>
      <c r="N175" s="204" t="s">
        <v>43</v>
      </c>
      <c r="O175" s="204" t="s">
        <v>44</v>
      </c>
      <c r="P175" s="204" t="s">
        <v>41</v>
      </c>
      <c r="Q175" s="204" t="s">
        <v>42</v>
      </c>
      <c r="R175" s="204" t="s">
        <v>43</v>
      </c>
      <c r="S175" s="204" t="s">
        <v>44</v>
      </c>
      <c r="T175" s="205">
        <v>5</v>
      </c>
      <c r="U175" s="205">
        <v>6</v>
      </c>
      <c r="V175" s="206">
        <f t="shared" si="14"/>
        <v>0.8333333333333334</v>
      </c>
      <c r="W175" s="206">
        <f t="shared" si="15"/>
        <v>0.8333333333333334</v>
      </c>
      <c r="X175" s="207" t="str">
        <f t="shared" si="16"/>
        <v>ACEPTABLE</v>
      </c>
      <c r="Y175" s="213" t="s">
        <v>781</v>
      </c>
      <c r="Z175" s="213" t="s">
        <v>955</v>
      </c>
    </row>
    <row r="176" spans="1:26" s="27" customFormat="1" ht="408.75" customHeight="1">
      <c r="A176" s="416"/>
      <c r="B176" s="199">
        <v>10</v>
      </c>
      <c r="C176" s="200" t="s">
        <v>198</v>
      </c>
      <c r="D176" s="200" t="s">
        <v>119</v>
      </c>
      <c r="E176" s="201" t="s">
        <v>782</v>
      </c>
      <c r="F176" s="201" t="s">
        <v>783</v>
      </c>
      <c r="G176" s="201"/>
      <c r="H176" s="207" t="s">
        <v>784</v>
      </c>
      <c r="I176" s="207" t="s">
        <v>170</v>
      </c>
      <c r="J176" s="207" t="s">
        <v>171</v>
      </c>
      <c r="K176" s="209">
        <v>1</v>
      </c>
      <c r="L176" s="204" t="s">
        <v>41</v>
      </c>
      <c r="M176" s="204" t="s">
        <v>42</v>
      </c>
      <c r="N176" s="204" t="s">
        <v>43</v>
      </c>
      <c r="O176" s="204" t="s">
        <v>44</v>
      </c>
      <c r="P176" s="204" t="s">
        <v>41</v>
      </c>
      <c r="Q176" s="204" t="s">
        <v>42</v>
      </c>
      <c r="R176" s="204" t="s">
        <v>43</v>
      </c>
      <c r="S176" s="204" t="s">
        <v>44</v>
      </c>
      <c r="T176" s="205">
        <v>1</v>
      </c>
      <c r="U176" s="205">
        <v>1</v>
      </c>
      <c r="V176" s="206">
        <f t="shared" si="14"/>
        <v>1</v>
      </c>
      <c r="W176" s="206">
        <f t="shared" si="15"/>
        <v>1</v>
      </c>
      <c r="X176" s="207" t="str">
        <f t="shared" si="16"/>
        <v>SATISFACTORIO</v>
      </c>
      <c r="Y176" s="213" t="s">
        <v>785</v>
      </c>
      <c r="Z176" s="247" t="s">
        <v>846</v>
      </c>
    </row>
    <row r="177" spans="1:26" s="27" customFormat="1" ht="408.75" customHeight="1">
      <c r="A177" s="416"/>
      <c r="B177" s="199">
        <v>11</v>
      </c>
      <c r="C177" s="200" t="s">
        <v>673</v>
      </c>
      <c r="D177" s="200" t="s">
        <v>164</v>
      </c>
      <c r="E177" s="201" t="s">
        <v>112</v>
      </c>
      <c r="F177" s="201" t="s">
        <v>113</v>
      </c>
      <c r="G177" s="201" t="s">
        <v>113</v>
      </c>
      <c r="H177" s="207" t="s">
        <v>786</v>
      </c>
      <c r="I177" s="207" t="s">
        <v>115</v>
      </c>
      <c r="J177" s="207" t="s">
        <v>116</v>
      </c>
      <c r="K177" s="209">
        <v>1</v>
      </c>
      <c r="L177" s="204" t="s">
        <v>41</v>
      </c>
      <c r="M177" s="204" t="s">
        <v>42</v>
      </c>
      <c r="N177" s="204" t="s">
        <v>43</v>
      </c>
      <c r="O177" s="204" t="s">
        <v>44</v>
      </c>
      <c r="P177" s="204" t="s">
        <v>41</v>
      </c>
      <c r="Q177" s="204" t="s">
        <v>42</v>
      </c>
      <c r="R177" s="204" t="s">
        <v>43</v>
      </c>
      <c r="S177" s="204" t="s">
        <v>44</v>
      </c>
      <c r="T177" s="205">
        <v>5</v>
      </c>
      <c r="U177" s="205">
        <v>5</v>
      </c>
      <c r="V177" s="206">
        <f t="shared" si="14"/>
        <v>1</v>
      </c>
      <c r="W177" s="206">
        <f t="shared" si="15"/>
        <v>1</v>
      </c>
      <c r="X177" s="207" t="str">
        <f t="shared" si="16"/>
        <v>SATISFACTORIO</v>
      </c>
      <c r="Y177" s="213" t="s">
        <v>787</v>
      </c>
      <c r="Z177" s="213" t="s">
        <v>956</v>
      </c>
    </row>
    <row r="178" spans="1:26" s="27" customFormat="1" ht="408.75" customHeight="1">
      <c r="A178" s="416"/>
      <c r="B178" s="199">
        <v>12</v>
      </c>
      <c r="C178" s="410" t="s">
        <v>68</v>
      </c>
      <c r="D178" s="410" t="s">
        <v>152</v>
      </c>
      <c r="E178" s="556" t="s">
        <v>98</v>
      </c>
      <c r="F178" s="201" t="s">
        <v>99</v>
      </c>
      <c r="G178" s="201" t="s">
        <v>100</v>
      </c>
      <c r="H178" s="207" t="s">
        <v>788</v>
      </c>
      <c r="I178" s="557" t="s">
        <v>102</v>
      </c>
      <c r="J178" s="207" t="s">
        <v>103</v>
      </c>
      <c r="K178" s="209">
        <v>1</v>
      </c>
      <c r="L178" s="204" t="s">
        <v>41</v>
      </c>
      <c r="M178" s="204" t="s">
        <v>42</v>
      </c>
      <c r="N178" s="204" t="s">
        <v>43</v>
      </c>
      <c r="O178" s="204" t="s">
        <v>44</v>
      </c>
      <c r="P178" s="204" t="s">
        <v>41</v>
      </c>
      <c r="Q178" s="204" t="s">
        <v>42</v>
      </c>
      <c r="R178" s="204" t="s">
        <v>43</v>
      </c>
      <c r="S178" s="204" t="s">
        <v>44</v>
      </c>
      <c r="T178" s="205">
        <v>8</v>
      </c>
      <c r="U178" s="205">
        <v>8</v>
      </c>
      <c r="V178" s="206">
        <f t="shared" si="14"/>
        <v>1</v>
      </c>
      <c r="W178" s="206">
        <f t="shared" si="15"/>
        <v>1</v>
      </c>
      <c r="X178" s="207" t="str">
        <f t="shared" si="16"/>
        <v>SATISFACTORIO</v>
      </c>
      <c r="Y178" s="213" t="s">
        <v>789</v>
      </c>
      <c r="Z178" s="213" t="s">
        <v>957</v>
      </c>
    </row>
    <row r="179" spans="1:26" s="27" customFormat="1" ht="408.75" customHeight="1">
      <c r="A179" s="416"/>
      <c r="B179" s="199">
        <v>13</v>
      </c>
      <c r="C179" s="410"/>
      <c r="D179" s="410"/>
      <c r="E179" s="556"/>
      <c r="F179" s="201" t="s">
        <v>105</v>
      </c>
      <c r="G179" s="201" t="s">
        <v>105</v>
      </c>
      <c r="H179" s="207" t="s">
        <v>788</v>
      </c>
      <c r="I179" s="557"/>
      <c r="J179" s="207" t="s">
        <v>106</v>
      </c>
      <c r="K179" s="209">
        <v>1</v>
      </c>
      <c r="L179" s="204" t="s">
        <v>41</v>
      </c>
      <c r="M179" s="204" t="s">
        <v>42</v>
      </c>
      <c r="N179" s="204" t="s">
        <v>43</v>
      </c>
      <c r="O179" s="204" t="s">
        <v>44</v>
      </c>
      <c r="P179" s="204" t="s">
        <v>41</v>
      </c>
      <c r="Q179" s="204" t="s">
        <v>42</v>
      </c>
      <c r="R179" s="204" t="s">
        <v>43</v>
      </c>
      <c r="S179" s="204" t="s">
        <v>44</v>
      </c>
      <c r="T179" s="205">
        <v>8</v>
      </c>
      <c r="U179" s="205">
        <v>8</v>
      </c>
      <c r="V179" s="206">
        <f t="shared" si="14"/>
        <v>1</v>
      </c>
      <c r="W179" s="206">
        <f t="shared" si="15"/>
        <v>1</v>
      </c>
      <c r="X179" s="207" t="str">
        <f t="shared" si="16"/>
        <v>SATISFACTORIO</v>
      </c>
      <c r="Y179" s="213" t="s">
        <v>790</v>
      </c>
      <c r="Z179" s="213" t="s">
        <v>958</v>
      </c>
    </row>
    <row r="180" spans="1:26" s="27" customFormat="1" ht="408.75" customHeight="1">
      <c r="A180" s="416"/>
      <c r="B180" s="199">
        <v>14</v>
      </c>
      <c r="C180" s="410"/>
      <c r="D180" s="410"/>
      <c r="E180" s="556"/>
      <c r="F180" s="201" t="s">
        <v>108</v>
      </c>
      <c r="G180" s="201" t="s">
        <v>108</v>
      </c>
      <c r="H180" s="207" t="s">
        <v>788</v>
      </c>
      <c r="I180" s="557"/>
      <c r="J180" s="207" t="s">
        <v>109</v>
      </c>
      <c r="K180" s="209">
        <v>1</v>
      </c>
      <c r="L180" s="204" t="s">
        <v>41</v>
      </c>
      <c r="M180" s="204" t="s">
        <v>42</v>
      </c>
      <c r="N180" s="204" t="s">
        <v>43</v>
      </c>
      <c r="O180" s="204" t="s">
        <v>44</v>
      </c>
      <c r="P180" s="204" t="s">
        <v>41</v>
      </c>
      <c r="Q180" s="204" t="s">
        <v>42</v>
      </c>
      <c r="R180" s="204" t="s">
        <v>43</v>
      </c>
      <c r="S180" s="204" t="s">
        <v>44</v>
      </c>
      <c r="T180" s="205" t="s">
        <v>51</v>
      </c>
      <c r="U180" s="205" t="s">
        <v>51</v>
      </c>
      <c r="V180" s="205" t="s">
        <v>51</v>
      </c>
      <c r="W180" s="205" t="s">
        <v>51</v>
      </c>
      <c r="X180" s="205" t="s">
        <v>51</v>
      </c>
      <c r="Y180" s="213" t="s">
        <v>791</v>
      </c>
      <c r="Z180" s="285" t="s">
        <v>51</v>
      </c>
    </row>
    <row r="181" spans="1:26" s="27" customFormat="1" ht="408.75" customHeight="1">
      <c r="A181" s="416"/>
      <c r="B181" s="199">
        <v>15</v>
      </c>
      <c r="C181" s="410" t="s">
        <v>673</v>
      </c>
      <c r="D181" s="200" t="s">
        <v>164</v>
      </c>
      <c r="E181" s="201" t="s">
        <v>792</v>
      </c>
      <c r="F181" s="201" t="s">
        <v>793</v>
      </c>
      <c r="G181" s="201" t="s">
        <v>794</v>
      </c>
      <c r="H181" s="207" t="s">
        <v>795</v>
      </c>
      <c r="I181" s="207" t="s">
        <v>796</v>
      </c>
      <c r="J181" s="207" t="s">
        <v>797</v>
      </c>
      <c r="K181" s="209">
        <v>1</v>
      </c>
      <c r="L181" s="204" t="s">
        <v>41</v>
      </c>
      <c r="M181" s="204" t="s">
        <v>42</v>
      </c>
      <c r="N181" s="204" t="s">
        <v>43</v>
      </c>
      <c r="O181" s="204" t="s">
        <v>44</v>
      </c>
      <c r="P181" s="204" t="s">
        <v>41</v>
      </c>
      <c r="Q181" s="204" t="s">
        <v>42</v>
      </c>
      <c r="R181" s="204" t="s">
        <v>43</v>
      </c>
      <c r="S181" s="204" t="s">
        <v>44</v>
      </c>
      <c r="T181" s="205">
        <v>3</v>
      </c>
      <c r="U181" s="205">
        <v>3</v>
      </c>
      <c r="V181" s="206">
        <f t="shared" si="14"/>
        <v>1</v>
      </c>
      <c r="W181" s="206">
        <f t="shared" si="15"/>
        <v>1</v>
      </c>
      <c r="X181" s="207" t="str">
        <f t="shared" si="16"/>
        <v>SATISFACTORIO</v>
      </c>
      <c r="Y181" s="219" t="s">
        <v>798</v>
      </c>
      <c r="Z181" s="284" t="s">
        <v>959</v>
      </c>
    </row>
    <row r="182" spans="1:26" s="27" customFormat="1" ht="408.75" customHeight="1">
      <c r="A182" s="416"/>
      <c r="B182" s="199">
        <v>16</v>
      </c>
      <c r="C182" s="410"/>
      <c r="D182" s="200" t="s">
        <v>164</v>
      </c>
      <c r="E182" s="201" t="s">
        <v>799</v>
      </c>
      <c r="F182" s="201" t="s">
        <v>800</v>
      </c>
      <c r="G182" s="202" t="s">
        <v>801</v>
      </c>
      <c r="H182" s="200" t="s">
        <v>795</v>
      </c>
      <c r="I182" s="200" t="s">
        <v>802</v>
      </c>
      <c r="J182" s="200" t="s">
        <v>803</v>
      </c>
      <c r="K182" s="208">
        <v>1</v>
      </c>
      <c r="L182" s="204" t="s">
        <v>41</v>
      </c>
      <c r="M182" s="204" t="s">
        <v>42</v>
      </c>
      <c r="N182" s="204" t="s">
        <v>43</v>
      </c>
      <c r="O182" s="204" t="s">
        <v>44</v>
      </c>
      <c r="P182" s="204" t="s">
        <v>41</v>
      </c>
      <c r="Q182" s="204" t="s">
        <v>42</v>
      </c>
      <c r="R182" s="204" t="s">
        <v>43</v>
      </c>
      <c r="S182" s="204" t="s">
        <v>44</v>
      </c>
      <c r="T182" s="205">
        <v>2</v>
      </c>
      <c r="U182" s="205">
        <v>2</v>
      </c>
      <c r="V182" s="206">
        <f t="shared" si="14"/>
        <v>1</v>
      </c>
      <c r="W182" s="206">
        <f t="shared" si="15"/>
        <v>1</v>
      </c>
      <c r="X182" s="207" t="str">
        <f t="shared" si="16"/>
        <v>SATISFACTORIO</v>
      </c>
      <c r="Y182" s="218" t="s">
        <v>804</v>
      </c>
      <c r="Z182" s="284" t="s">
        <v>959</v>
      </c>
    </row>
    <row r="183" spans="1:26" s="27" customFormat="1" ht="408.75" customHeight="1">
      <c r="A183" s="407" t="s">
        <v>352</v>
      </c>
      <c r="B183" s="92">
        <v>1</v>
      </c>
      <c r="C183" s="409" t="s">
        <v>68</v>
      </c>
      <c r="D183" s="409" t="s">
        <v>119</v>
      </c>
      <c r="E183" s="93" t="s">
        <v>75</v>
      </c>
      <c r="F183" s="93" t="s">
        <v>76</v>
      </c>
      <c r="G183" s="93" t="s">
        <v>76</v>
      </c>
      <c r="H183" s="94" t="s">
        <v>353</v>
      </c>
      <c r="I183" s="94" t="s">
        <v>77</v>
      </c>
      <c r="J183" s="94" t="s">
        <v>78</v>
      </c>
      <c r="K183" s="95">
        <v>1</v>
      </c>
      <c r="L183" s="96" t="s">
        <v>41</v>
      </c>
      <c r="M183" s="96" t="s">
        <v>42</v>
      </c>
      <c r="N183" s="96" t="s">
        <v>43</v>
      </c>
      <c r="O183" s="96" t="s">
        <v>44</v>
      </c>
      <c r="P183" s="96" t="s">
        <v>41</v>
      </c>
      <c r="Q183" s="96" t="s">
        <v>42</v>
      </c>
      <c r="R183" s="96" t="s">
        <v>43</v>
      </c>
      <c r="S183" s="96" t="s">
        <v>44</v>
      </c>
      <c r="T183" s="97">
        <f>0.7+0.2+0.2+0.2</f>
        <v>1.2999999999999998</v>
      </c>
      <c r="U183" s="97">
        <v>4</v>
      </c>
      <c r="V183" s="163">
        <f aca="true" t="shared" si="17" ref="V183:V210">+T183/U183</f>
        <v>0.32499999999999996</v>
      </c>
      <c r="W183" s="163">
        <f aca="true" t="shared" si="18" ref="W183:W210">+V183/K183</f>
        <v>0.32499999999999996</v>
      </c>
      <c r="X183" s="243" t="str">
        <f aca="true" t="shared" si="19" ref="X183:X210">IF(V183&gt;=95%,$O$12,IF(V183&gt;=70%,$N$12,IF(V183&gt;=50%,$M$12,IF(V183&lt;50%,$L$12,))))</f>
        <v>INSATISFACTORIO</v>
      </c>
      <c r="Y183" s="105" t="s">
        <v>354</v>
      </c>
      <c r="Z183" s="105" t="s">
        <v>900</v>
      </c>
    </row>
    <row r="184" spans="1:26" s="27" customFormat="1" ht="408.75" customHeight="1">
      <c r="A184" s="407"/>
      <c r="B184" s="92">
        <v>2</v>
      </c>
      <c r="C184" s="409"/>
      <c r="D184" s="409"/>
      <c r="E184" s="93" t="s">
        <v>86</v>
      </c>
      <c r="F184" s="93" t="s">
        <v>87</v>
      </c>
      <c r="G184" s="93" t="s">
        <v>87</v>
      </c>
      <c r="H184" s="94" t="s">
        <v>353</v>
      </c>
      <c r="I184" s="94" t="s">
        <v>88</v>
      </c>
      <c r="J184" s="94" t="s">
        <v>89</v>
      </c>
      <c r="K184" s="95">
        <v>1</v>
      </c>
      <c r="L184" s="96" t="s">
        <v>41</v>
      </c>
      <c r="M184" s="96" t="s">
        <v>42</v>
      </c>
      <c r="N184" s="96" t="s">
        <v>43</v>
      </c>
      <c r="O184" s="96" t="s">
        <v>44</v>
      </c>
      <c r="P184" s="96" t="s">
        <v>41</v>
      </c>
      <c r="Q184" s="96" t="s">
        <v>42</v>
      </c>
      <c r="R184" s="96" t="s">
        <v>43</v>
      </c>
      <c r="S184" s="96" t="s">
        <v>44</v>
      </c>
      <c r="T184" s="97">
        <v>6</v>
      </c>
      <c r="U184" s="97">
        <v>6</v>
      </c>
      <c r="V184" s="163">
        <f t="shared" si="17"/>
        <v>1</v>
      </c>
      <c r="W184" s="163">
        <f t="shared" si="18"/>
        <v>1</v>
      </c>
      <c r="X184" s="94" t="str">
        <f t="shared" si="19"/>
        <v>SATISFACTORIO</v>
      </c>
      <c r="Y184" s="105" t="s">
        <v>355</v>
      </c>
      <c r="Z184" s="279" t="s">
        <v>901</v>
      </c>
    </row>
    <row r="185" spans="1:30" s="27" customFormat="1" ht="408.75" customHeight="1">
      <c r="A185" s="407"/>
      <c r="B185" s="92">
        <v>3</v>
      </c>
      <c r="C185" s="409"/>
      <c r="D185" s="409"/>
      <c r="E185" s="93" t="s">
        <v>80</v>
      </c>
      <c r="F185" s="98" t="s">
        <v>136</v>
      </c>
      <c r="G185" s="98" t="s">
        <v>137</v>
      </c>
      <c r="H185" s="94" t="s">
        <v>353</v>
      </c>
      <c r="I185" s="99" t="s">
        <v>83</v>
      </c>
      <c r="J185" s="99" t="s">
        <v>84</v>
      </c>
      <c r="K185" s="95">
        <v>1</v>
      </c>
      <c r="L185" s="96" t="s">
        <v>41</v>
      </c>
      <c r="M185" s="96" t="s">
        <v>42</v>
      </c>
      <c r="N185" s="96" t="s">
        <v>43</v>
      </c>
      <c r="O185" s="96" t="s">
        <v>44</v>
      </c>
      <c r="P185" s="96" t="s">
        <v>41</v>
      </c>
      <c r="Q185" s="96" t="s">
        <v>42</v>
      </c>
      <c r="R185" s="96" t="s">
        <v>43</v>
      </c>
      <c r="S185" s="96" t="s">
        <v>44</v>
      </c>
      <c r="T185" s="97">
        <v>8.5</v>
      </c>
      <c r="U185" s="97">
        <v>14</v>
      </c>
      <c r="V185" s="163">
        <f t="shared" si="17"/>
        <v>0.6071428571428571</v>
      </c>
      <c r="W185" s="163">
        <f t="shared" si="18"/>
        <v>0.6071428571428571</v>
      </c>
      <c r="X185" s="94" t="str">
        <f t="shared" si="19"/>
        <v>MINIMO</v>
      </c>
      <c r="Y185" s="105" t="s">
        <v>356</v>
      </c>
      <c r="Z185" s="279" t="s">
        <v>902</v>
      </c>
      <c r="AD185" s="259"/>
    </row>
    <row r="186" spans="1:30" s="27" customFormat="1" ht="408.75" customHeight="1">
      <c r="A186" s="407"/>
      <c r="B186" s="92">
        <v>4</v>
      </c>
      <c r="C186" s="409"/>
      <c r="D186" s="409"/>
      <c r="E186" s="93" t="s">
        <v>357</v>
      </c>
      <c r="F186" s="93" t="s">
        <v>358</v>
      </c>
      <c r="G186" s="93" t="s">
        <v>358</v>
      </c>
      <c r="H186" s="94" t="s">
        <v>353</v>
      </c>
      <c r="I186" s="94" t="s">
        <v>359</v>
      </c>
      <c r="J186" s="94" t="s">
        <v>360</v>
      </c>
      <c r="K186" s="95">
        <v>1</v>
      </c>
      <c r="L186" s="96" t="s">
        <v>41</v>
      </c>
      <c r="M186" s="96" t="s">
        <v>42</v>
      </c>
      <c r="N186" s="96" t="s">
        <v>43</v>
      </c>
      <c r="O186" s="96" t="s">
        <v>44</v>
      </c>
      <c r="P186" s="96" t="s">
        <v>41</v>
      </c>
      <c r="Q186" s="96" t="s">
        <v>42</v>
      </c>
      <c r="R186" s="96" t="s">
        <v>43</v>
      </c>
      <c r="S186" s="96" t="s">
        <v>44</v>
      </c>
      <c r="T186" s="97">
        <v>26</v>
      </c>
      <c r="U186" s="97">
        <v>26</v>
      </c>
      <c r="V186" s="163">
        <f t="shared" si="17"/>
        <v>1</v>
      </c>
      <c r="W186" s="163">
        <f t="shared" si="18"/>
        <v>1</v>
      </c>
      <c r="X186" s="94" t="str">
        <f t="shared" si="19"/>
        <v>SATISFACTORIO</v>
      </c>
      <c r="Y186" s="105" t="s">
        <v>361</v>
      </c>
      <c r="Z186" s="105" t="s">
        <v>361</v>
      </c>
      <c r="AD186" s="259"/>
    </row>
    <row r="187" spans="1:26" s="27" customFormat="1" ht="408.75" customHeight="1">
      <c r="A187" s="407"/>
      <c r="B187" s="92">
        <v>5</v>
      </c>
      <c r="C187" s="409"/>
      <c r="D187" s="409"/>
      <c r="E187" s="93" t="s">
        <v>362</v>
      </c>
      <c r="F187" s="93" t="s">
        <v>363</v>
      </c>
      <c r="G187" s="93"/>
      <c r="H187" s="94" t="s">
        <v>353</v>
      </c>
      <c r="I187" s="94" t="s">
        <v>364</v>
      </c>
      <c r="J187" s="94" t="s">
        <v>365</v>
      </c>
      <c r="K187" s="95">
        <v>1</v>
      </c>
      <c r="L187" s="96" t="s">
        <v>41</v>
      </c>
      <c r="M187" s="96" t="s">
        <v>42</v>
      </c>
      <c r="N187" s="96" t="s">
        <v>43</v>
      </c>
      <c r="O187" s="96" t="s">
        <v>44</v>
      </c>
      <c r="P187" s="96" t="s">
        <v>41</v>
      </c>
      <c r="Q187" s="96" t="s">
        <v>42</v>
      </c>
      <c r="R187" s="96" t="s">
        <v>43</v>
      </c>
      <c r="S187" s="96" t="s">
        <v>44</v>
      </c>
      <c r="T187" s="97">
        <v>1</v>
      </c>
      <c r="U187" s="97">
        <v>1</v>
      </c>
      <c r="V187" s="163">
        <f t="shared" si="17"/>
        <v>1</v>
      </c>
      <c r="W187" s="163">
        <f t="shared" si="18"/>
        <v>1</v>
      </c>
      <c r="X187" s="94" t="str">
        <f t="shared" si="19"/>
        <v>SATISFACTORIO</v>
      </c>
      <c r="Y187" s="105" t="s">
        <v>366</v>
      </c>
      <c r="Z187" s="105" t="s">
        <v>366</v>
      </c>
    </row>
    <row r="188" spans="1:26" s="27" customFormat="1" ht="408.75" customHeight="1">
      <c r="A188" s="407"/>
      <c r="B188" s="92">
        <v>6</v>
      </c>
      <c r="C188" s="409"/>
      <c r="D188" s="409" t="s">
        <v>152</v>
      </c>
      <c r="E188" s="418" t="s">
        <v>98</v>
      </c>
      <c r="F188" s="93" t="s">
        <v>99</v>
      </c>
      <c r="G188" s="93" t="s">
        <v>100</v>
      </c>
      <c r="H188" s="94" t="s">
        <v>367</v>
      </c>
      <c r="I188" s="409" t="s">
        <v>102</v>
      </c>
      <c r="J188" s="94" t="s">
        <v>103</v>
      </c>
      <c r="K188" s="95">
        <v>1</v>
      </c>
      <c r="L188" s="96" t="s">
        <v>41</v>
      </c>
      <c r="M188" s="96" t="s">
        <v>42</v>
      </c>
      <c r="N188" s="96" t="s">
        <v>43</v>
      </c>
      <c r="O188" s="96" t="s">
        <v>44</v>
      </c>
      <c r="P188" s="96" t="s">
        <v>41</v>
      </c>
      <c r="Q188" s="96" t="s">
        <v>42</v>
      </c>
      <c r="R188" s="96" t="s">
        <v>43</v>
      </c>
      <c r="S188" s="96" t="s">
        <v>44</v>
      </c>
      <c r="T188" s="97" t="s">
        <v>51</v>
      </c>
      <c r="U188" s="97" t="s">
        <v>51</v>
      </c>
      <c r="V188" s="163" t="s">
        <v>51</v>
      </c>
      <c r="W188" s="163" t="s">
        <v>51</v>
      </c>
      <c r="X188" s="94" t="s">
        <v>51</v>
      </c>
      <c r="Y188" s="105" t="s">
        <v>135</v>
      </c>
      <c r="Z188" s="263" t="s">
        <v>51</v>
      </c>
    </row>
    <row r="189" spans="1:26" s="27" customFormat="1" ht="408.75" customHeight="1">
      <c r="A189" s="407"/>
      <c r="B189" s="92">
        <v>7</v>
      </c>
      <c r="C189" s="409"/>
      <c r="D189" s="409"/>
      <c r="E189" s="418"/>
      <c r="F189" s="93" t="s">
        <v>105</v>
      </c>
      <c r="G189" s="93" t="s">
        <v>105</v>
      </c>
      <c r="H189" s="94" t="s">
        <v>367</v>
      </c>
      <c r="I189" s="409"/>
      <c r="J189" s="94" t="s">
        <v>106</v>
      </c>
      <c r="K189" s="95">
        <v>1</v>
      </c>
      <c r="L189" s="96" t="s">
        <v>41</v>
      </c>
      <c r="M189" s="96" t="s">
        <v>42</v>
      </c>
      <c r="N189" s="96" t="s">
        <v>43</v>
      </c>
      <c r="O189" s="96" t="s">
        <v>44</v>
      </c>
      <c r="P189" s="96" t="s">
        <v>41</v>
      </c>
      <c r="Q189" s="96" t="s">
        <v>42</v>
      </c>
      <c r="R189" s="96" t="s">
        <v>43</v>
      </c>
      <c r="S189" s="96" t="s">
        <v>44</v>
      </c>
      <c r="T189" s="97" t="s">
        <v>51</v>
      </c>
      <c r="U189" s="97" t="s">
        <v>51</v>
      </c>
      <c r="V189" s="163" t="s">
        <v>51</v>
      </c>
      <c r="W189" s="163" t="s">
        <v>51</v>
      </c>
      <c r="X189" s="94" t="s">
        <v>51</v>
      </c>
      <c r="Y189" s="105" t="s">
        <v>135</v>
      </c>
      <c r="Z189" s="263" t="s">
        <v>51</v>
      </c>
    </row>
    <row r="190" spans="1:26" s="27" customFormat="1" ht="408.75" customHeight="1">
      <c r="A190" s="407"/>
      <c r="B190" s="92">
        <v>8</v>
      </c>
      <c r="C190" s="409"/>
      <c r="D190" s="409"/>
      <c r="E190" s="418"/>
      <c r="F190" s="93" t="s">
        <v>108</v>
      </c>
      <c r="G190" s="93" t="s">
        <v>108</v>
      </c>
      <c r="H190" s="94" t="s">
        <v>367</v>
      </c>
      <c r="I190" s="409"/>
      <c r="J190" s="94" t="s">
        <v>109</v>
      </c>
      <c r="K190" s="95">
        <v>1</v>
      </c>
      <c r="L190" s="96" t="s">
        <v>41</v>
      </c>
      <c r="M190" s="96" t="s">
        <v>42</v>
      </c>
      <c r="N190" s="96" t="s">
        <v>43</v>
      </c>
      <c r="O190" s="96" t="s">
        <v>44</v>
      </c>
      <c r="P190" s="96" t="s">
        <v>41</v>
      </c>
      <c r="Q190" s="96" t="s">
        <v>42</v>
      </c>
      <c r="R190" s="96" t="s">
        <v>43</v>
      </c>
      <c r="S190" s="96" t="s">
        <v>44</v>
      </c>
      <c r="T190" s="97" t="s">
        <v>51</v>
      </c>
      <c r="U190" s="97" t="s">
        <v>51</v>
      </c>
      <c r="V190" s="163" t="s">
        <v>51</v>
      </c>
      <c r="W190" s="163" t="s">
        <v>51</v>
      </c>
      <c r="X190" s="94" t="s">
        <v>51</v>
      </c>
      <c r="Y190" s="105" t="s">
        <v>135</v>
      </c>
      <c r="Z190" s="263" t="s">
        <v>51</v>
      </c>
    </row>
    <row r="191" spans="1:26" s="27" customFormat="1" ht="408.75" customHeight="1">
      <c r="A191" s="407"/>
      <c r="B191" s="92">
        <v>9</v>
      </c>
      <c r="C191" s="409"/>
      <c r="D191" s="94" t="s">
        <v>119</v>
      </c>
      <c r="E191" s="93" t="s">
        <v>368</v>
      </c>
      <c r="F191" s="93" t="s">
        <v>369</v>
      </c>
      <c r="G191" s="93" t="s">
        <v>370</v>
      </c>
      <c r="H191" s="94" t="s">
        <v>371</v>
      </c>
      <c r="I191" s="94" t="s">
        <v>372</v>
      </c>
      <c r="J191" s="94" t="s">
        <v>373</v>
      </c>
      <c r="K191" s="95">
        <v>1</v>
      </c>
      <c r="L191" s="96" t="s">
        <v>41</v>
      </c>
      <c r="M191" s="96" t="s">
        <v>42</v>
      </c>
      <c r="N191" s="96" t="s">
        <v>43</v>
      </c>
      <c r="O191" s="96" t="s">
        <v>44</v>
      </c>
      <c r="P191" s="96" t="s">
        <v>41</v>
      </c>
      <c r="Q191" s="96" t="s">
        <v>42</v>
      </c>
      <c r="R191" s="96" t="s">
        <v>43</v>
      </c>
      <c r="S191" s="96" t="s">
        <v>44</v>
      </c>
      <c r="T191" s="97">
        <v>152</v>
      </c>
      <c r="U191" s="97">
        <v>152</v>
      </c>
      <c r="V191" s="163">
        <f t="shared" si="17"/>
        <v>1</v>
      </c>
      <c r="W191" s="163">
        <f t="shared" si="18"/>
        <v>1</v>
      </c>
      <c r="X191" s="94" t="str">
        <f t="shared" si="19"/>
        <v>SATISFACTORIO</v>
      </c>
      <c r="Y191" s="105" t="s">
        <v>374</v>
      </c>
      <c r="Z191" s="279" t="s">
        <v>903</v>
      </c>
    </row>
    <row r="192" spans="1:26" s="27" customFormat="1" ht="408.75" customHeight="1">
      <c r="A192" s="407"/>
      <c r="B192" s="92">
        <v>10</v>
      </c>
      <c r="C192" s="409"/>
      <c r="D192" s="94" t="s">
        <v>206</v>
      </c>
      <c r="E192" s="93" t="s">
        <v>375</v>
      </c>
      <c r="F192" s="93" t="s">
        <v>376</v>
      </c>
      <c r="G192" s="93" t="s">
        <v>377</v>
      </c>
      <c r="H192" s="94" t="s">
        <v>378</v>
      </c>
      <c r="I192" s="94" t="s">
        <v>379</v>
      </c>
      <c r="J192" s="94" t="s">
        <v>380</v>
      </c>
      <c r="K192" s="95">
        <v>1</v>
      </c>
      <c r="L192" s="96" t="s">
        <v>41</v>
      </c>
      <c r="M192" s="96" t="s">
        <v>42</v>
      </c>
      <c r="N192" s="96" t="s">
        <v>43</v>
      </c>
      <c r="O192" s="96" t="s">
        <v>44</v>
      </c>
      <c r="P192" s="96" t="s">
        <v>41</v>
      </c>
      <c r="Q192" s="96" t="s">
        <v>42</v>
      </c>
      <c r="R192" s="96" t="s">
        <v>43</v>
      </c>
      <c r="S192" s="96" t="s">
        <v>44</v>
      </c>
      <c r="T192" s="97" t="s">
        <v>51</v>
      </c>
      <c r="U192" s="97" t="s">
        <v>51</v>
      </c>
      <c r="V192" s="163" t="s">
        <v>51</v>
      </c>
      <c r="W192" s="163" t="s">
        <v>51</v>
      </c>
      <c r="X192" s="94" t="s">
        <v>51</v>
      </c>
      <c r="Y192" s="105" t="s">
        <v>381</v>
      </c>
      <c r="Z192" s="280" t="s">
        <v>51</v>
      </c>
    </row>
    <row r="193" spans="1:26" s="27" customFormat="1" ht="408.75" customHeight="1">
      <c r="A193" s="407"/>
      <c r="B193" s="100">
        <v>11</v>
      </c>
      <c r="C193" s="409" t="s">
        <v>205</v>
      </c>
      <c r="D193" s="94" t="s">
        <v>119</v>
      </c>
      <c r="E193" s="93" t="s">
        <v>382</v>
      </c>
      <c r="F193" s="93" t="s">
        <v>383</v>
      </c>
      <c r="G193" s="93" t="s">
        <v>383</v>
      </c>
      <c r="H193" s="94" t="s">
        <v>384</v>
      </c>
      <c r="I193" s="94" t="s">
        <v>385</v>
      </c>
      <c r="J193" s="94" t="s">
        <v>386</v>
      </c>
      <c r="K193" s="95">
        <v>1</v>
      </c>
      <c r="L193" s="96" t="s">
        <v>41</v>
      </c>
      <c r="M193" s="96" t="s">
        <v>42</v>
      </c>
      <c r="N193" s="96" t="s">
        <v>43</v>
      </c>
      <c r="O193" s="96" t="s">
        <v>44</v>
      </c>
      <c r="P193" s="96" t="s">
        <v>41</v>
      </c>
      <c r="Q193" s="96" t="s">
        <v>42</v>
      </c>
      <c r="R193" s="96" t="s">
        <v>43</v>
      </c>
      <c r="S193" s="96" t="s">
        <v>44</v>
      </c>
      <c r="T193" s="97">
        <v>1</v>
      </c>
      <c r="U193" s="97">
        <v>1</v>
      </c>
      <c r="V193" s="163">
        <f t="shared" si="17"/>
        <v>1</v>
      </c>
      <c r="W193" s="163">
        <f t="shared" si="18"/>
        <v>1</v>
      </c>
      <c r="X193" s="94" t="str">
        <f t="shared" si="19"/>
        <v>SATISFACTORIO</v>
      </c>
      <c r="Y193" s="101" t="s">
        <v>928</v>
      </c>
      <c r="Z193" s="101" t="s">
        <v>928</v>
      </c>
    </row>
    <row r="194" spans="1:26" s="27" customFormat="1" ht="408.75" customHeight="1">
      <c r="A194" s="407"/>
      <c r="B194" s="100">
        <v>12</v>
      </c>
      <c r="C194" s="409"/>
      <c r="D194" s="94" t="s">
        <v>119</v>
      </c>
      <c r="E194" s="93" t="s">
        <v>387</v>
      </c>
      <c r="F194" s="93" t="s">
        <v>388</v>
      </c>
      <c r="G194" s="93" t="s">
        <v>389</v>
      </c>
      <c r="H194" s="94" t="s">
        <v>390</v>
      </c>
      <c r="I194" s="94" t="s">
        <v>391</v>
      </c>
      <c r="J194" s="94" t="s">
        <v>392</v>
      </c>
      <c r="K194" s="95">
        <v>1</v>
      </c>
      <c r="L194" s="96" t="s">
        <v>41</v>
      </c>
      <c r="M194" s="96" t="s">
        <v>42</v>
      </c>
      <c r="N194" s="96" t="s">
        <v>43</v>
      </c>
      <c r="O194" s="96" t="s">
        <v>44</v>
      </c>
      <c r="P194" s="96" t="s">
        <v>41</v>
      </c>
      <c r="Q194" s="96" t="s">
        <v>42</v>
      </c>
      <c r="R194" s="96" t="s">
        <v>43</v>
      </c>
      <c r="S194" s="96" t="s">
        <v>44</v>
      </c>
      <c r="T194" s="97">
        <v>138</v>
      </c>
      <c r="U194" s="97">
        <v>197</v>
      </c>
      <c r="V194" s="163">
        <f t="shared" si="17"/>
        <v>0.700507614213198</v>
      </c>
      <c r="W194" s="163">
        <f t="shared" si="18"/>
        <v>0.700507614213198</v>
      </c>
      <c r="X194" s="94" t="str">
        <f t="shared" si="19"/>
        <v>ACEPTABLE</v>
      </c>
      <c r="Y194" s="105" t="s">
        <v>393</v>
      </c>
      <c r="Z194" s="105" t="s">
        <v>960</v>
      </c>
    </row>
    <row r="195" spans="1:26" s="27" customFormat="1" ht="408.75" customHeight="1">
      <c r="A195" s="408"/>
      <c r="B195" s="176">
        <v>13</v>
      </c>
      <c r="C195" s="464"/>
      <c r="D195" s="177" t="s">
        <v>119</v>
      </c>
      <c r="E195" s="178" t="s">
        <v>394</v>
      </c>
      <c r="F195" s="178" t="s">
        <v>395</v>
      </c>
      <c r="G195" s="178"/>
      <c r="H195" s="177" t="s">
        <v>396</v>
      </c>
      <c r="I195" s="177" t="s">
        <v>397</v>
      </c>
      <c r="J195" s="177" t="s">
        <v>398</v>
      </c>
      <c r="K195" s="179">
        <v>1</v>
      </c>
      <c r="L195" s="180" t="s">
        <v>41</v>
      </c>
      <c r="M195" s="180" t="s">
        <v>42</v>
      </c>
      <c r="N195" s="180" t="s">
        <v>43</v>
      </c>
      <c r="O195" s="180" t="s">
        <v>44</v>
      </c>
      <c r="P195" s="180" t="s">
        <v>41</v>
      </c>
      <c r="Q195" s="180" t="s">
        <v>42</v>
      </c>
      <c r="R195" s="180" t="s">
        <v>43</v>
      </c>
      <c r="S195" s="180" t="s">
        <v>44</v>
      </c>
      <c r="T195" s="181" t="s">
        <v>51</v>
      </c>
      <c r="U195" s="181" t="s">
        <v>51</v>
      </c>
      <c r="V195" s="181" t="s">
        <v>51</v>
      </c>
      <c r="W195" s="181" t="s">
        <v>51</v>
      </c>
      <c r="X195" s="181" t="s">
        <v>51</v>
      </c>
      <c r="Y195" s="182" t="s">
        <v>135</v>
      </c>
      <c r="Z195" s="181" t="s">
        <v>51</v>
      </c>
    </row>
    <row r="196" spans="1:26" s="27" customFormat="1" ht="408.75" customHeight="1">
      <c r="A196" s="540" t="s">
        <v>586</v>
      </c>
      <c r="B196" s="172">
        <v>1</v>
      </c>
      <c r="C196" s="541" t="s">
        <v>241</v>
      </c>
      <c r="D196" s="541" t="s">
        <v>119</v>
      </c>
      <c r="E196" s="170" t="s">
        <v>587</v>
      </c>
      <c r="F196" s="170" t="s">
        <v>588</v>
      </c>
      <c r="G196" s="170" t="s">
        <v>589</v>
      </c>
      <c r="H196" s="169" t="s">
        <v>590</v>
      </c>
      <c r="I196" s="169" t="s">
        <v>591</v>
      </c>
      <c r="J196" s="169" t="s">
        <v>592</v>
      </c>
      <c r="K196" s="171">
        <v>1</v>
      </c>
      <c r="L196" s="172" t="s">
        <v>41</v>
      </c>
      <c r="M196" s="172" t="s">
        <v>42</v>
      </c>
      <c r="N196" s="172" t="s">
        <v>43</v>
      </c>
      <c r="O196" s="172" t="s">
        <v>44</v>
      </c>
      <c r="P196" s="172" t="s">
        <v>41</v>
      </c>
      <c r="Q196" s="172" t="s">
        <v>42</v>
      </c>
      <c r="R196" s="172" t="s">
        <v>43</v>
      </c>
      <c r="S196" s="172" t="s">
        <v>44</v>
      </c>
      <c r="T196" s="173">
        <v>23</v>
      </c>
      <c r="U196" s="173">
        <v>23</v>
      </c>
      <c r="V196" s="184">
        <f t="shared" si="17"/>
        <v>1</v>
      </c>
      <c r="W196" s="184">
        <f t="shared" si="18"/>
        <v>1</v>
      </c>
      <c r="X196" s="169" t="str">
        <f t="shared" si="19"/>
        <v>SATISFACTORIO</v>
      </c>
      <c r="Y196" s="175" t="s">
        <v>593</v>
      </c>
      <c r="Z196" s="175" t="s">
        <v>593</v>
      </c>
    </row>
    <row r="197" spans="1:26" s="27" customFormat="1" ht="408.75" customHeight="1">
      <c r="A197" s="540"/>
      <c r="B197" s="172">
        <v>2</v>
      </c>
      <c r="C197" s="541"/>
      <c r="D197" s="541"/>
      <c r="E197" s="170" t="s">
        <v>75</v>
      </c>
      <c r="F197" s="170" t="s">
        <v>76</v>
      </c>
      <c r="G197" s="170" t="s">
        <v>76</v>
      </c>
      <c r="H197" s="169" t="s">
        <v>590</v>
      </c>
      <c r="I197" s="169" t="s">
        <v>77</v>
      </c>
      <c r="J197" s="169" t="s">
        <v>78</v>
      </c>
      <c r="K197" s="171">
        <v>1</v>
      </c>
      <c r="L197" s="172" t="s">
        <v>41</v>
      </c>
      <c r="M197" s="172" t="s">
        <v>42</v>
      </c>
      <c r="N197" s="172" t="s">
        <v>43</v>
      </c>
      <c r="O197" s="172" t="s">
        <v>44</v>
      </c>
      <c r="P197" s="172" t="s">
        <v>41</v>
      </c>
      <c r="Q197" s="172" t="s">
        <v>42</v>
      </c>
      <c r="R197" s="172" t="s">
        <v>43</v>
      </c>
      <c r="S197" s="172" t="s">
        <v>44</v>
      </c>
      <c r="T197" s="173">
        <v>1</v>
      </c>
      <c r="U197" s="173">
        <v>4</v>
      </c>
      <c r="V197" s="184">
        <f t="shared" si="17"/>
        <v>0.25</v>
      </c>
      <c r="W197" s="184">
        <f t="shared" si="18"/>
        <v>0.25</v>
      </c>
      <c r="X197" s="243" t="str">
        <f t="shared" si="19"/>
        <v>INSATISFACTORIO</v>
      </c>
      <c r="Y197" s="175" t="s">
        <v>647</v>
      </c>
      <c r="Z197" s="175" t="s">
        <v>972</v>
      </c>
    </row>
    <row r="198" spans="1:26" s="27" customFormat="1" ht="408.75" customHeight="1">
      <c r="A198" s="540"/>
      <c r="B198" s="172">
        <v>3</v>
      </c>
      <c r="C198" s="541"/>
      <c r="D198" s="541"/>
      <c r="E198" s="170" t="s">
        <v>594</v>
      </c>
      <c r="F198" s="170" t="s">
        <v>595</v>
      </c>
      <c r="G198" s="170" t="s">
        <v>596</v>
      </c>
      <c r="H198" s="169" t="s">
        <v>597</v>
      </c>
      <c r="I198" s="169" t="s">
        <v>598</v>
      </c>
      <c r="J198" s="169" t="s">
        <v>599</v>
      </c>
      <c r="K198" s="171">
        <v>1</v>
      </c>
      <c r="L198" s="172" t="s">
        <v>41</v>
      </c>
      <c r="M198" s="172" t="s">
        <v>42</v>
      </c>
      <c r="N198" s="172" t="s">
        <v>43</v>
      </c>
      <c r="O198" s="172" t="s">
        <v>44</v>
      </c>
      <c r="P198" s="172" t="s">
        <v>41</v>
      </c>
      <c r="Q198" s="172" t="s">
        <v>42</v>
      </c>
      <c r="R198" s="172" t="s">
        <v>43</v>
      </c>
      <c r="S198" s="172" t="s">
        <v>44</v>
      </c>
      <c r="T198" s="173">
        <v>551</v>
      </c>
      <c r="U198" s="173">
        <v>551</v>
      </c>
      <c r="V198" s="184">
        <f t="shared" si="17"/>
        <v>1</v>
      </c>
      <c r="W198" s="184">
        <f t="shared" si="18"/>
        <v>1</v>
      </c>
      <c r="X198" s="169" t="str">
        <f t="shared" si="19"/>
        <v>SATISFACTORIO</v>
      </c>
      <c r="Y198" s="175" t="s">
        <v>600</v>
      </c>
      <c r="Z198" s="175" t="s">
        <v>600</v>
      </c>
    </row>
    <row r="199" spans="1:26" s="27" customFormat="1" ht="408.75" customHeight="1">
      <c r="A199" s="540"/>
      <c r="B199" s="172">
        <v>4</v>
      </c>
      <c r="C199" s="541"/>
      <c r="D199" s="541"/>
      <c r="E199" s="170" t="s">
        <v>601</v>
      </c>
      <c r="F199" s="185" t="s">
        <v>602</v>
      </c>
      <c r="G199" s="185" t="s">
        <v>603</v>
      </c>
      <c r="H199" s="169" t="s">
        <v>604</v>
      </c>
      <c r="I199" s="169" t="s">
        <v>605</v>
      </c>
      <c r="J199" s="169" t="s">
        <v>606</v>
      </c>
      <c r="K199" s="171">
        <v>1</v>
      </c>
      <c r="L199" s="172" t="s">
        <v>41</v>
      </c>
      <c r="M199" s="172" t="s">
        <v>42</v>
      </c>
      <c r="N199" s="172" t="s">
        <v>43</v>
      </c>
      <c r="O199" s="172" t="s">
        <v>44</v>
      </c>
      <c r="P199" s="172" t="s">
        <v>41</v>
      </c>
      <c r="Q199" s="172" t="s">
        <v>42</v>
      </c>
      <c r="R199" s="172" t="s">
        <v>43</v>
      </c>
      <c r="S199" s="172" t="s">
        <v>44</v>
      </c>
      <c r="T199" s="173">
        <v>149</v>
      </c>
      <c r="U199" s="173">
        <v>149</v>
      </c>
      <c r="V199" s="184">
        <f t="shared" si="17"/>
        <v>1</v>
      </c>
      <c r="W199" s="184">
        <f t="shared" si="18"/>
        <v>1</v>
      </c>
      <c r="X199" s="169" t="str">
        <f t="shared" si="19"/>
        <v>SATISFACTORIO</v>
      </c>
      <c r="Y199" s="175" t="s">
        <v>607</v>
      </c>
      <c r="Z199" s="175" t="s">
        <v>607</v>
      </c>
    </row>
    <row r="200" spans="1:26" s="27" customFormat="1" ht="408.75" customHeight="1">
      <c r="A200" s="540"/>
      <c r="B200" s="172">
        <v>5</v>
      </c>
      <c r="C200" s="541"/>
      <c r="D200" s="541"/>
      <c r="E200" s="170" t="s">
        <v>608</v>
      </c>
      <c r="F200" s="170" t="s">
        <v>609</v>
      </c>
      <c r="G200" s="170" t="s">
        <v>609</v>
      </c>
      <c r="H200" s="169" t="s">
        <v>610</v>
      </c>
      <c r="I200" s="169" t="s">
        <v>611</v>
      </c>
      <c r="J200" s="169" t="s">
        <v>612</v>
      </c>
      <c r="K200" s="171">
        <v>1</v>
      </c>
      <c r="L200" s="172" t="s">
        <v>41</v>
      </c>
      <c r="M200" s="172" t="s">
        <v>42</v>
      </c>
      <c r="N200" s="172" t="s">
        <v>43</v>
      </c>
      <c r="O200" s="172" t="s">
        <v>44</v>
      </c>
      <c r="P200" s="172" t="s">
        <v>41</v>
      </c>
      <c r="Q200" s="172" t="s">
        <v>42</v>
      </c>
      <c r="R200" s="172" t="s">
        <v>43</v>
      </c>
      <c r="S200" s="172" t="s">
        <v>44</v>
      </c>
      <c r="T200" s="173">
        <v>16524</v>
      </c>
      <c r="U200" s="173">
        <v>16524</v>
      </c>
      <c r="V200" s="184">
        <f t="shared" si="17"/>
        <v>1</v>
      </c>
      <c r="W200" s="184">
        <f t="shared" si="18"/>
        <v>1</v>
      </c>
      <c r="X200" s="169" t="str">
        <f t="shared" si="19"/>
        <v>SATISFACTORIO</v>
      </c>
      <c r="Y200" s="175" t="s">
        <v>613</v>
      </c>
      <c r="Z200" s="175" t="s">
        <v>613</v>
      </c>
    </row>
    <row r="201" spans="1:26" s="27" customFormat="1" ht="408.75" customHeight="1">
      <c r="A201" s="540"/>
      <c r="B201" s="172">
        <v>7</v>
      </c>
      <c r="C201" s="541"/>
      <c r="D201" s="541"/>
      <c r="E201" s="170" t="s">
        <v>614</v>
      </c>
      <c r="F201" s="170" t="s">
        <v>615</v>
      </c>
      <c r="G201" s="170" t="s">
        <v>616</v>
      </c>
      <c r="H201" s="169" t="s">
        <v>617</v>
      </c>
      <c r="I201" s="169" t="s">
        <v>618</v>
      </c>
      <c r="J201" s="169" t="s">
        <v>619</v>
      </c>
      <c r="K201" s="171">
        <v>1</v>
      </c>
      <c r="L201" s="172" t="s">
        <v>41</v>
      </c>
      <c r="M201" s="172" t="s">
        <v>42</v>
      </c>
      <c r="N201" s="172" t="s">
        <v>43</v>
      </c>
      <c r="O201" s="172" t="s">
        <v>44</v>
      </c>
      <c r="P201" s="172" t="s">
        <v>41</v>
      </c>
      <c r="Q201" s="172" t="s">
        <v>42</v>
      </c>
      <c r="R201" s="172" t="s">
        <v>43</v>
      </c>
      <c r="S201" s="172" t="s">
        <v>44</v>
      </c>
      <c r="T201" s="173">
        <v>1.5</v>
      </c>
      <c r="U201" s="173">
        <v>2</v>
      </c>
      <c r="V201" s="184">
        <f t="shared" si="17"/>
        <v>0.75</v>
      </c>
      <c r="W201" s="184">
        <f t="shared" si="18"/>
        <v>0.75</v>
      </c>
      <c r="X201" s="169" t="str">
        <f t="shared" si="19"/>
        <v>ACEPTABLE</v>
      </c>
      <c r="Y201" s="175" t="s">
        <v>620</v>
      </c>
      <c r="Z201" s="175" t="s">
        <v>981</v>
      </c>
    </row>
    <row r="202" spans="1:26" s="27" customFormat="1" ht="408.75" customHeight="1">
      <c r="A202" s="540"/>
      <c r="B202" s="172">
        <v>6</v>
      </c>
      <c r="C202" s="541"/>
      <c r="D202" s="541"/>
      <c r="E202" s="170" t="s">
        <v>621</v>
      </c>
      <c r="F202" s="170" t="s">
        <v>622</v>
      </c>
      <c r="G202" s="170" t="s">
        <v>623</v>
      </c>
      <c r="H202" s="169" t="s">
        <v>590</v>
      </c>
      <c r="I202" s="169" t="s">
        <v>624</v>
      </c>
      <c r="J202" s="169" t="s">
        <v>619</v>
      </c>
      <c r="K202" s="171">
        <v>1</v>
      </c>
      <c r="L202" s="172" t="s">
        <v>41</v>
      </c>
      <c r="M202" s="172" t="s">
        <v>42</v>
      </c>
      <c r="N202" s="172" t="s">
        <v>43</v>
      </c>
      <c r="O202" s="172" t="s">
        <v>44</v>
      </c>
      <c r="P202" s="172" t="s">
        <v>41</v>
      </c>
      <c r="Q202" s="172" t="s">
        <v>42</v>
      </c>
      <c r="R202" s="172" t="s">
        <v>43</v>
      </c>
      <c r="S202" s="172" t="s">
        <v>44</v>
      </c>
      <c r="T202" s="173">
        <v>0</v>
      </c>
      <c r="U202" s="173">
        <v>2</v>
      </c>
      <c r="V202" s="184">
        <f t="shared" si="17"/>
        <v>0</v>
      </c>
      <c r="W202" s="184">
        <f t="shared" si="18"/>
        <v>0</v>
      </c>
      <c r="X202" s="243" t="str">
        <f t="shared" si="19"/>
        <v>INSATISFACTORIO</v>
      </c>
      <c r="Y202" s="175" t="s">
        <v>625</v>
      </c>
      <c r="Z202" s="175" t="s">
        <v>973</v>
      </c>
    </row>
    <row r="203" spans="1:26" s="27" customFormat="1" ht="408.75" customHeight="1">
      <c r="A203" s="540"/>
      <c r="B203" s="172">
        <v>7</v>
      </c>
      <c r="C203" s="541"/>
      <c r="D203" s="541"/>
      <c r="E203" s="170" t="s">
        <v>626</v>
      </c>
      <c r="F203" s="233" t="s">
        <v>51</v>
      </c>
      <c r="G203" s="170" t="s">
        <v>627</v>
      </c>
      <c r="H203" s="169" t="s">
        <v>628</v>
      </c>
      <c r="I203" s="169" t="s">
        <v>170</v>
      </c>
      <c r="J203" s="169" t="s">
        <v>171</v>
      </c>
      <c r="K203" s="171">
        <v>1</v>
      </c>
      <c r="L203" s="172" t="s">
        <v>41</v>
      </c>
      <c r="M203" s="172" t="s">
        <v>42</v>
      </c>
      <c r="N203" s="172" t="s">
        <v>43</v>
      </c>
      <c r="O203" s="172" t="s">
        <v>44</v>
      </c>
      <c r="P203" s="172" t="s">
        <v>41</v>
      </c>
      <c r="Q203" s="172" t="s">
        <v>42</v>
      </c>
      <c r="R203" s="172" t="s">
        <v>43</v>
      </c>
      <c r="S203" s="172" t="s">
        <v>44</v>
      </c>
      <c r="T203" s="173" t="s">
        <v>51</v>
      </c>
      <c r="U203" s="173" t="s">
        <v>51</v>
      </c>
      <c r="V203" s="184" t="s">
        <v>51</v>
      </c>
      <c r="W203" s="184" t="s">
        <v>51</v>
      </c>
      <c r="X203" s="169" t="s">
        <v>51</v>
      </c>
      <c r="Y203" s="175" t="s">
        <v>135</v>
      </c>
      <c r="Z203" s="248" t="s">
        <v>51</v>
      </c>
    </row>
    <row r="204" spans="1:26" s="27" customFormat="1" ht="408.75" customHeight="1">
      <c r="A204" s="540"/>
      <c r="B204" s="172">
        <v>8</v>
      </c>
      <c r="C204" s="541"/>
      <c r="D204" s="541"/>
      <c r="E204" s="170" t="s">
        <v>629</v>
      </c>
      <c r="F204" s="170" t="s">
        <v>168</v>
      </c>
      <c r="G204" s="170"/>
      <c r="H204" s="169" t="s">
        <v>630</v>
      </c>
      <c r="I204" s="169" t="s">
        <v>170</v>
      </c>
      <c r="J204" s="169" t="s">
        <v>171</v>
      </c>
      <c r="K204" s="171">
        <v>1</v>
      </c>
      <c r="L204" s="172" t="s">
        <v>41</v>
      </c>
      <c r="M204" s="172" t="s">
        <v>42</v>
      </c>
      <c r="N204" s="172" t="s">
        <v>43</v>
      </c>
      <c r="O204" s="172" t="s">
        <v>44</v>
      </c>
      <c r="P204" s="172" t="s">
        <v>41</v>
      </c>
      <c r="Q204" s="172" t="s">
        <v>42</v>
      </c>
      <c r="R204" s="172" t="s">
        <v>43</v>
      </c>
      <c r="S204" s="172" t="s">
        <v>44</v>
      </c>
      <c r="T204" s="173">
        <v>1</v>
      </c>
      <c r="U204" s="173">
        <v>2</v>
      </c>
      <c r="V204" s="184">
        <f t="shared" si="17"/>
        <v>0.5</v>
      </c>
      <c r="W204" s="184">
        <f t="shared" si="18"/>
        <v>0.5</v>
      </c>
      <c r="X204" s="169" t="str">
        <f t="shared" si="19"/>
        <v>MINIMO</v>
      </c>
      <c r="Y204" s="175" t="s">
        <v>631</v>
      </c>
      <c r="Z204" s="175" t="s">
        <v>847</v>
      </c>
    </row>
    <row r="205" spans="1:26" s="27" customFormat="1" ht="408.75" customHeight="1">
      <c r="A205" s="540"/>
      <c r="B205" s="172">
        <v>9</v>
      </c>
      <c r="C205" s="541" t="s">
        <v>68</v>
      </c>
      <c r="D205" s="541"/>
      <c r="E205" s="170" t="s">
        <v>86</v>
      </c>
      <c r="F205" s="170" t="s">
        <v>87</v>
      </c>
      <c r="G205" s="170" t="s">
        <v>87</v>
      </c>
      <c r="H205" s="169" t="s">
        <v>590</v>
      </c>
      <c r="I205" s="169" t="s">
        <v>88</v>
      </c>
      <c r="J205" s="169" t="s">
        <v>89</v>
      </c>
      <c r="K205" s="171">
        <v>1</v>
      </c>
      <c r="L205" s="172" t="s">
        <v>41</v>
      </c>
      <c r="M205" s="172" t="s">
        <v>42</v>
      </c>
      <c r="N205" s="172" t="s">
        <v>43</v>
      </c>
      <c r="O205" s="172" t="s">
        <v>44</v>
      </c>
      <c r="P205" s="172" t="s">
        <v>41</v>
      </c>
      <c r="Q205" s="172" t="s">
        <v>42</v>
      </c>
      <c r="R205" s="172" t="s">
        <v>43</v>
      </c>
      <c r="S205" s="172" t="s">
        <v>44</v>
      </c>
      <c r="T205" s="173">
        <v>9</v>
      </c>
      <c r="U205" s="173">
        <v>9</v>
      </c>
      <c r="V205" s="184">
        <f t="shared" si="17"/>
        <v>1</v>
      </c>
      <c r="W205" s="184">
        <f t="shared" si="18"/>
        <v>1</v>
      </c>
      <c r="X205" s="169" t="str">
        <f t="shared" si="19"/>
        <v>SATISFACTORIO</v>
      </c>
      <c r="Y205" s="175" t="s">
        <v>632</v>
      </c>
      <c r="Z205" s="175" t="s">
        <v>974</v>
      </c>
    </row>
    <row r="206" spans="1:30" s="27" customFormat="1" ht="408.75" customHeight="1">
      <c r="A206" s="540"/>
      <c r="B206" s="172">
        <v>10</v>
      </c>
      <c r="C206" s="541"/>
      <c r="D206" s="541"/>
      <c r="E206" s="170" t="s">
        <v>568</v>
      </c>
      <c r="F206" s="186" t="s">
        <v>136</v>
      </c>
      <c r="G206" s="186" t="s">
        <v>137</v>
      </c>
      <c r="H206" s="169" t="s">
        <v>590</v>
      </c>
      <c r="I206" s="187" t="s">
        <v>83</v>
      </c>
      <c r="J206" s="187" t="s">
        <v>84</v>
      </c>
      <c r="K206" s="174">
        <v>1</v>
      </c>
      <c r="L206" s="172" t="s">
        <v>41</v>
      </c>
      <c r="M206" s="172" t="s">
        <v>42</v>
      </c>
      <c r="N206" s="172" t="s">
        <v>43</v>
      </c>
      <c r="O206" s="172" t="s">
        <v>44</v>
      </c>
      <c r="P206" s="172" t="s">
        <v>41</v>
      </c>
      <c r="Q206" s="172" t="s">
        <v>42</v>
      </c>
      <c r="R206" s="172" t="s">
        <v>43</v>
      </c>
      <c r="S206" s="172" t="s">
        <v>44</v>
      </c>
      <c r="T206" s="173">
        <v>9</v>
      </c>
      <c r="U206" s="173">
        <v>20</v>
      </c>
      <c r="V206" s="184">
        <f t="shared" si="17"/>
        <v>0.45</v>
      </c>
      <c r="W206" s="184">
        <f t="shared" si="18"/>
        <v>0.45</v>
      </c>
      <c r="X206" s="243" t="str">
        <f t="shared" si="19"/>
        <v>INSATISFACTORIO</v>
      </c>
      <c r="Y206" s="214" t="s">
        <v>633</v>
      </c>
      <c r="Z206" s="175" t="s">
        <v>975</v>
      </c>
      <c r="AD206" s="259"/>
    </row>
    <row r="207" spans="1:30" s="27" customFormat="1" ht="408.75" customHeight="1">
      <c r="A207" s="540"/>
      <c r="B207" s="172">
        <v>11</v>
      </c>
      <c r="C207" s="541"/>
      <c r="D207" s="541"/>
      <c r="E207" s="170" t="s">
        <v>634</v>
      </c>
      <c r="F207" s="170" t="s">
        <v>635</v>
      </c>
      <c r="G207" s="170" t="s">
        <v>635</v>
      </c>
      <c r="H207" s="169" t="s">
        <v>636</v>
      </c>
      <c r="I207" s="169" t="s">
        <v>637</v>
      </c>
      <c r="J207" s="169" t="s">
        <v>638</v>
      </c>
      <c r="K207" s="171">
        <v>1</v>
      </c>
      <c r="L207" s="172" t="s">
        <v>41</v>
      </c>
      <c r="M207" s="172" t="s">
        <v>42</v>
      </c>
      <c r="N207" s="172" t="s">
        <v>43</v>
      </c>
      <c r="O207" s="172" t="s">
        <v>44</v>
      </c>
      <c r="P207" s="172" t="s">
        <v>41</v>
      </c>
      <c r="Q207" s="172" t="s">
        <v>42</v>
      </c>
      <c r="R207" s="172" t="s">
        <v>43</v>
      </c>
      <c r="S207" s="172" t="s">
        <v>44</v>
      </c>
      <c r="T207" s="173">
        <v>1921</v>
      </c>
      <c r="U207" s="173">
        <v>1560</v>
      </c>
      <c r="V207" s="184">
        <v>1</v>
      </c>
      <c r="W207" s="184">
        <f t="shared" si="18"/>
        <v>1</v>
      </c>
      <c r="X207" s="169" t="str">
        <f t="shared" si="19"/>
        <v>SATISFACTORIO</v>
      </c>
      <c r="Y207" s="175" t="s">
        <v>639</v>
      </c>
      <c r="Z207" s="175" t="s">
        <v>927</v>
      </c>
      <c r="AD207" s="259"/>
    </row>
    <row r="208" spans="1:26" s="27" customFormat="1" ht="408.75" customHeight="1">
      <c r="A208" s="540"/>
      <c r="B208" s="172">
        <v>12</v>
      </c>
      <c r="C208" s="541"/>
      <c r="D208" s="541" t="s">
        <v>152</v>
      </c>
      <c r="E208" s="542" t="s">
        <v>98</v>
      </c>
      <c r="F208" s="170" t="s">
        <v>640</v>
      </c>
      <c r="G208" s="170" t="s">
        <v>575</v>
      </c>
      <c r="H208" s="169" t="s">
        <v>641</v>
      </c>
      <c r="I208" s="541" t="s">
        <v>102</v>
      </c>
      <c r="J208" s="169" t="s">
        <v>642</v>
      </c>
      <c r="K208" s="171">
        <v>1</v>
      </c>
      <c r="L208" s="172" t="s">
        <v>41</v>
      </c>
      <c r="M208" s="172" t="s">
        <v>42</v>
      </c>
      <c r="N208" s="172" t="s">
        <v>43</v>
      </c>
      <c r="O208" s="172" t="s">
        <v>44</v>
      </c>
      <c r="P208" s="172" t="s">
        <v>41</v>
      </c>
      <c r="Q208" s="172" t="s">
        <v>42</v>
      </c>
      <c r="R208" s="172" t="s">
        <v>43</v>
      </c>
      <c r="S208" s="172" t="s">
        <v>44</v>
      </c>
      <c r="T208" s="173">
        <v>0</v>
      </c>
      <c r="U208" s="173">
        <v>1</v>
      </c>
      <c r="V208" s="184">
        <f t="shared" si="17"/>
        <v>0</v>
      </c>
      <c r="W208" s="184">
        <f t="shared" si="18"/>
        <v>0</v>
      </c>
      <c r="X208" s="243" t="str">
        <f t="shared" si="19"/>
        <v>INSATISFACTORIO</v>
      </c>
      <c r="Y208" s="175" t="s">
        <v>643</v>
      </c>
      <c r="Z208" s="175" t="s">
        <v>976</v>
      </c>
    </row>
    <row r="209" spans="1:26" s="27" customFormat="1" ht="408.75" customHeight="1">
      <c r="A209" s="540"/>
      <c r="B209" s="172">
        <v>13</v>
      </c>
      <c r="C209" s="541"/>
      <c r="D209" s="541"/>
      <c r="E209" s="542"/>
      <c r="F209" s="170" t="s">
        <v>99</v>
      </c>
      <c r="G209" s="170" t="s">
        <v>100</v>
      </c>
      <c r="H209" s="169" t="s">
        <v>641</v>
      </c>
      <c r="I209" s="541"/>
      <c r="J209" s="169" t="s">
        <v>103</v>
      </c>
      <c r="K209" s="171">
        <v>1</v>
      </c>
      <c r="L209" s="172" t="s">
        <v>41</v>
      </c>
      <c r="M209" s="172" t="s">
        <v>42</v>
      </c>
      <c r="N209" s="172" t="s">
        <v>43</v>
      </c>
      <c r="O209" s="172" t="s">
        <v>44</v>
      </c>
      <c r="P209" s="172" t="s">
        <v>41</v>
      </c>
      <c r="Q209" s="172" t="s">
        <v>42</v>
      </c>
      <c r="R209" s="172" t="s">
        <v>43</v>
      </c>
      <c r="S209" s="172" t="s">
        <v>44</v>
      </c>
      <c r="T209" s="173">
        <v>1</v>
      </c>
      <c r="U209" s="173">
        <v>1</v>
      </c>
      <c r="V209" s="184">
        <f t="shared" si="17"/>
        <v>1</v>
      </c>
      <c r="W209" s="184">
        <f t="shared" si="18"/>
        <v>1</v>
      </c>
      <c r="X209" s="169" t="str">
        <f t="shared" si="19"/>
        <v>SATISFACTORIO</v>
      </c>
      <c r="Y209" s="175" t="s">
        <v>644</v>
      </c>
      <c r="Z209" s="175" t="s">
        <v>925</v>
      </c>
    </row>
    <row r="210" spans="1:26" s="27" customFormat="1" ht="408.75" customHeight="1">
      <c r="A210" s="540"/>
      <c r="B210" s="172">
        <v>14</v>
      </c>
      <c r="C210" s="541"/>
      <c r="D210" s="541"/>
      <c r="E210" s="542"/>
      <c r="F210" s="170" t="s">
        <v>105</v>
      </c>
      <c r="G210" s="170" t="s">
        <v>105</v>
      </c>
      <c r="H210" s="169" t="s">
        <v>641</v>
      </c>
      <c r="I210" s="541"/>
      <c r="J210" s="169" t="s">
        <v>106</v>
      </c>
      <c r="K210" s="171">
        <v>1</v>
      </c>
      <c r="L210" s="172" t="s">
        <v>41</v>
      </c>
      <c r="M210" s="172" t="s">
        <v>42</v>
      </c>
      <c r="N210" s="172" t="s">
        <v>43</v>
      </c>
      <c r="O210" s="172" t="s">
        <v>44</v>
      </c>
      <c r="P210" s="172" t="s">
        <v>41</v>
      </c>
      <c r="Q210" s="172" t="s">
        <v>42</v>
      </c>
      <c r="R210" s="172" t="s">
        <v>43</v>
      </c>
      <c r="S210" s="172" t="s">
        <v>44</v>
      </c>
      <c r="T210" s="173">
        <v>1</v>
      </c>
      <c r="U210" s="173">
        <v>1</v>
      </c>
      <c r="V210" s="184">
        <f t="shared" si="17"/>
        <v>1</v>
      </c>
      <c r="W210" s="184">
        <f t="shared" si="18"/>
        <v>1</v>
      </c>
      <c r="X210" s="169" t="str">
        <f t="shared" si="19"/>
        <v>SATISFACTORIO</v>
      </c>
      <c r="Y210" s="175" t="s">
        <v>645</v>
      </c>
      <c r="Z210" s="175" t="s">
        <v>926</v>
      </c>
    </row>
    <row r="211" spans="1:26" s="27" customFormat="1" ht="408.75" customHeight="1">
      <c r="A211" s="540"/>
      <c r="B211" s="172">
        <v>15</v>
      </c>
      <c r="C211" s="541"/>
      <c r="D211" s="541"/>
      <c r="E211" s="542"/>
      <c r="F211" s="170" t="s">
        <v>108</v>
      </c>
      <c r="G211" s="170" t="s">
        <v>108</v>
      </c>
      <c r="H211" s="169" t="s">
        <v>641</v>
      </c>
      <c r="I211" s="541"/>
      <c r="J211" s="169" t="s">
        <v>109</v>
      </c>
      <c r="K211" s="171">
        <v>1</v>
      </c>
      <c r="L211" s="172" t="s">
        <v>41</v>
      </c>
      <c r="M211" s="172" t="s">
        <v>42</v>
      </c>
      <c r="N211" s="172" t="s">
        <v>43</v>
      </c>
      <c r="O211" s="172" t="s">
        <v>44</v>
      </c>
      <c r="P211" s="172" t="s">
        <v>41</v>
      </c>
      <c r="Q211" s="172" t="s">
        <v>42</v>
      </c>
      <c r="R211" s="172" t="s">
        <v>43</v>
      </c>
      <c r="S211" s="172" t="s">
        <v>44</v>
      </c>
      <c r="T211" s="173" t="s">
        <v>51</v>
      </c>
      <c r="U211" s="173" t="s">
        <v>51</v>
      </c>
      <c r="V211" s="184" t="s">
        <v>51</v>
      </c>
      <c r="W211" s="184" t="s">
        <v>51</v>
      </c>
      <c r="X211" s="169" t="s">
        <v>51</v>
      </c>
      <c r="Y211" s="248" t="s">
        <v>646</v>
      </c>
      <c r="Z211" s="248" t="s">
        <v>646</v>
      </c>
    </row>
    <row r="212" spans="1:26" s="27" customFormat="1" ht="408.75" customHeight="1">
      <c r="A212" s="414" t="s">
        <v>204</v>
      </c>
      <c r="B212" s="114">
        <v>1</v>
      </c>
      <c r="C212" s="345" t="s">
        <v>205</v>
      </c>
      <c r="D212" s="345" t="s">
        <v>206</v>
      </c>
      <c r="E212" s="183" t="s">
        <v>207</v>
      </c>
      <c r="F212" s="271" t="s">
        <v>51</v>
      </c>
      <c r="G212" s="183" t="s">
        <v>208</v>
      </c>
      <c r="H212" s="111" t="s">
        <v>209</v>
      </c>
      <c r="I212" s="111" t="s">
        <v>210</v>
      </c>
      <c r="J212" s="111" t="s">
        <v>211</v>
      </c>
      <c r="K212" s="113">
        <v>1</v>
      </c>
      <c r="L212" s="112" t="s">
        <v>41</v>
      </c>
      <c r="M212" s="112" t="s">
        <v>42</v>
      </c>
      <c r="N212" s="112" t="s">
        <v>43</v>
      </c>
      <c r="O212" s="112" t="s">
        <v>44</v>
      </c>
      <c r="P212" s="112" t="s">
        <v>41</v>
      </c>
      <c r="Q212" s="112" t="s">
        <v>42</v>
      </c>
      <c r="R212" s="112" t="s">
        <v>43</v>
      </c>
      <c r="S212" s="112" t="s">
        <v>44</v>
      </c>
      <c r="T212" s="115" t="s">
        <v>51</v>
      </c>
      <c r="U212" s="115" t="s">
        <v>51</v>
      </c>
      <c r="V212" s="275" t="s">
        <v>51</v>
      </c>
      <c r="W212" s="275" t="s">
        <v>51</v>
      </c>
      <c r="X212" s="275" t="s">
        <v>51</v>
      </c>
      <c r="Y212" s="116" t="s">
        <v>135</v>
      </c>
      <c r="Z212" s="275" t="s">
        <v>51</v>
      </c>
    </row>
    <row r="213" spans="1:26" s="27" customFormat="1" ht="408.75" customHeight="1">
      <c r="A213" s="415"/>
      <c r="B213" s="66">
        <v>2</v>
      </c>
      <c r="C213" s="349"/>
      <c r="D213" s="349"/>
      <c r="E213" s="67" t="s">
        <v>212</v>
      </c>
      <c r="F213" s="67" t="s">
        <v>213</v>
      </c>
      <c r="G213" s="67"/>
      <c r="H213" s="68" t="s">
        <v>209</v>
      </c>
      <c r="I213" s="68" t="s">
        <v>214</v>
      </c>
      <c r="J213" s="68" t="s">
        <v>215</v>
      </c>
      <c r="K213" s="69">
        <v>1</v>
      </c>
      <c r="L213" s="70" t="s">
        <v>41</v>
      </c>
      <c r="M213" s="70" t="s">
        <v>42</v>
      </c>
      <c r="N213" s="70" t="s">
        <v>43</v>
      </c>
      <c r="O213" s="70" t="s">
        <v>44</v>
      </c>
      <c r="P213" s="70" t="s">
        <v>41</v>
      </c>
      <c r="Q213" s="70" t="s">
        <v>42</v>
      </c>
      <c r="R213" s="70" t="s">
        <v>43</v>
      </c>
      <c r="S213" s="70" t="s">
        <v>44</v>
      </c>
      <c r="T213" s="71">
        <v>1</v>
      </c>
      <c r="U213" s="71">
        <v>1</v>
      </c>
      <c r="V213" s="74">
        <f aca="true" t="shared" si="20" ref="V213:V249">+T213/U213</f>
        <v>1</v>
      </c>
      <c r="W213" s="74">
        <f aca="true" t="shared" si="21" ref="W213:W249">+V213/K213</f>
        <v>1</v>
      </c>
      <c r="X213" s="68" t="str">
        <f aca="true" t="shared" si="22" ref="X213:X249">IF(V213&gt;=95%,$O$12,IF(V213&gt;=70%,$N$12,IF(V213&gt;=50%,$M$12,IF(V213&lt;50%,$L$12,))))</f>
        <v>SATISFACTORIO</v>
      </c>
      <c r="Y213" s="106" t="s">
        <v>216</v>
      </c>
      <c r="Z213" s="106" t="s">
        <v>977</v>
      </c>
    </row>
    <row r="214" spans="1:26" s="27" customFormat="1" ht="408.75" customHeight="1">
      <c r="A214" s="415"/>
      <c r="B214" s="66">
        <v>3</v>
      </c>
      <c r="C214" s="349"/>
      <c r="D214" s="349"/>
      <c r="E214" s="67" t="s">
        <v>217</v>
      </c>
      <c r="F214" s="67" t="s">
        <v>218</v>
      </c>
      <c r="G214" s="67" t="s">
        <v>219</v>
      </c>
      <c r="H214" s="68" t="s">
        <v>209</v>
      </c>
      <c r="I214" s="68" t="s">
        <v>220</v>
      </c>
      <c r="J214" s="68" t="s">
        <v>211</v>
      </c>
      <c r="K214" s="69">
        <v>1</v>
      </c>
      <c r="L214" s="70" t="s">
        <v>41</v>
      </c>
      <c r="M214" s="70" t="s">
        <v>42</v>
      </c>
      <c r="N214" s="70" t="s">
        <v>43</v>
      </c>
      <c r="O214" s="70" t="s">
        <v>44</v>
      </c>
      <c r="P214" s="70" t="s">
        <v>41</v>
      </c>
      <c r="Q214" s="70" t="s">
        <v>42</v>
      </c>
      <c r="R214" s="70" t="s">
        <v>43</v>
      </c>
      <c r="S214" s="70" t="s">
        <v>44</v>
      </c>
      <c r="T214" s="71">
        <v>2</v>
      </c>
      <c r="U214" s="71">
        <v>2</v>
      </c>
      <c r="V214" s="74">
        <f t="shared" si="20"/>
        <v>1</v>
      </c>
      <c r="W214" s="74">
        <f t="shared" si="21"/>
        <v>1</v>
      </c>
      <c r="X214" s="68" t="str">
        <f t="shared" si="22"/>
        <v>SATISFACTORIO</v>
      </c>
      <c r="Y214" s="106" t="s">
        <v>221</v>
      </c>
      <c r="Z214" s="274" t="s">
        <v>978</v>
      </c>
    </row>
    <row r="215" spans="1:26" s="27" customFormat="1" ht="408.75" customHeight="1">
      <c r="A215" s="415"/>
      <c r="B215" s="66">
        <v>4</v>
      </c>
      <c r="C215" s="349"/>
      <c r="D215" s="349"/>
      <c r="E215" s="67" t="s">
        <v>222</v>
      </c>
      <c r="F215" s="67" t="s">
        <v>223</v>
      </c>
      <c r="G215" s="67" t="s">
        <v>224</v>
      </c>
      <c r="H215" s="68" t="s">
        <v>225</v>
      </c>
      <c r="I215" s="68" t="s">
        <v>226</v>
      </c>
      <c r="J215" s="68" t="s">
        <v>227</v>
      </c>
      <c r="K215" s="69">
        <v>1</v>
      </c>
      <c r="L215" s="70" t="s">
        <v>41</v>
      </c>
      <c r="M215" s="70" t="s">
        <v>42</v>
      </c>
      <c r="N215" s="70" t="s">
        <v>43</v>
      </c>
      <c r="O215" s="70" t="s">
        <v>44</v>
      </c>
      <c r="P215" s="70" t="s">
        <v>41</v>
      </c>
      <c r="Q215" s="70" t="s">
        <v>42</v>
      </c>
      <c r="R215" s="70" t="s">
        <v>43</v>
      </c>
      <c r="S215" s="70" t="s">
        <v>44</v>
      </c>
      <c r="T215" s="71">
        <v>17088</v>
      </c>
      <c r="U215" s="71">
        <v>17088</v>
      </c>
      <c r="V215" s="74">
        <f t="shared" si="20"/>
        <v>1</v>
      </c>
      <c r="W215" s="74">
        <f t="shared" si="21"/>
        <v>1</v>
      </c>
      <c r="X215" s="68" t="str">
        <f t="shared" si="22"/>
        <v>SATISFACTORIO</v>
      </c>
      <c r="Y215" s="106" t="s">
        <v>228</v>
      </c>
      <c r="Z215" s="106" t="s">
        <v>228</v>
      </c>
    </row>
    <row r="216" spans="1:26" s="27" customFormat="1" ht="408.75" customHeight="1">
      <c r="A216" s="415"/>
      <c r="B216" s="66">
        <v>5</v>
      </c>
      <c r="C216" s="349"/>
      <c r="D216" s="349"/>
      <c r="E216" s="67" t="s">
        <v>229</v>
      </c>
      <c r="F216" s="67" t="s">
        <v>230</v>
      </c>
      <c r="G216" s="67" t="s">
        <v>231</v>
      </c>
      <c r="H216" s="68" t="s">
        <v>209</v>
      </c>
      <c r="I216" s="68" t="s">
        <v>232</v>
      </c>
      <c r="J216" s="68" t="s">
        <v>233</v>
      </c>
      <c r="K216" s="69">
        <v>1</v>
      </c>
      <c r="L216" s="70" t="s">
        <v>41</v>
      </c>
      <c r="M216" s="70" t="s">
        <v>42</v>
      </c>
      <c r="N216" s="70" t="s">
        <v>43</v>
      </c>
      <c r="O216" s="70" t="s">
        <v>44</v>
      </c>
      <c r="P216" s="70" t="s">
        <v>41</v>
      </c>
      <c r="Q216" s="70" t="s">
        <v>42</v>
      </c>
      <c r="R216" s="70" t="s">
        <v>43</v>
      </c>
      <c r="S216" s="70" t="s">
        <v>44</v>
      </c>
      <c r="T216" s="71">
        <v>192</v>
      </c>
      <c r="U216" s="71">
        <v>192</v>
      </c>
      <c r="V216" s="74">
        <f t="shared" si="20"/>
        <v>1</v>
      </c>
      <c r="W216" s="74">
        <f t="shared" si="21"/>
        <v>1</v>
      </c>
      <c r="X216" s="68" t="str">
        <f t="shared" si="22"/>
        <v>SATISFACTORIO</v>
      </c>
      <c r="Y216" s="106" t="s">
        <v>234</v>
      </c>
      <c r="Z216" s="106" t="s">
        <v>234</v>
      </c>
    </row>
    <row r="217" spans="1:26" s="27" customFormat="1" ht="408.75" customHeight="1">
      <c r="A217" s="415"/>
      <c r="B217" s="66">
        <v>6</v>
      </c>
      <c r="C217" s="349"/>
      <c r="D217" s="349"/>
      <c r="E217" s="67" t="s">
        <v>235</v>
      </c>
      <c r="F217" s="67" t="s">
        <v>236</v>
      </c>
      <c r="G217" s="67" t="s">
        <v>237</v>
      </c>
      <c r="H217" s="68" t="s">
        <v>209</v>
      </c>
      <c r="I217" s="68" t="s">
        <v>238</v>
      </c>
      <c r="J217" s="68" t="s">
        <v>239</v>
      </c>
      <c r="K217" s="69">
        <v>1</v>
      </c>
      <c r="L217" s="70" t="s">
        <v>41</v>
      </c>
      <c r="M217" s="70" t="s">
        <v>42</v>
      </c>
      <c r="N217" s="70" t="s">
        <v>43</v>
      </c>
      <c r="O217" s="70" t="s">
        <v>44</v>
      </c>
      <c r="P217" s="70" t="s">
        <v>41</v>
      </c>
      <c r="Q217" s="70" t="s">
        <v>42</v>
      </c>
      <c r="R217" s="70" t="s">
        <v>43</v>
      </c>
      <c r="S217" s="70" t="s">
        <v>44</v>
      </c>
      <c r="T217" s="71">
        <v>2</v>
      </c>
      <c r="U217" s="71">
        <v>2</v>
      </c>
      <c r="V217" s="74">
        <f t="shared" si="20"/>
        <v>1</v>
      </c>
      <c r="W217" s="74">
        <f t="shared" si="21"/>
        <v>1</v>
      </c>
      <c r="X217" s="68" t="str">
        <f t="shared" si="22"/>
        <v>SATISFACTORIO</v>
      </c>
      <c r="Y217" s="106" t="s">
        <v>240</v>
      </c>
      <c r="Z217" s="274" t="s">
        <v>979</v>
      </c>
    </row>
    <row r="218" spans="1:26" s="27" customFormat="1" ht="408.75" customHeight="1">
      <c r="A218" s="415"/>
      <c r="B218" s="66">
        <v>7</v>
      </c>
      <c r="C218" s="68" t="s">
        <v>241</v>
      </c>
      <c r="D218" s="349" t="s">
        <v>119</v>
      </c>
      <c r="E218" s="67" t="s">
        <v>242</v>
      </c>
      <c r="F218" s="240" t="s">
        <v>51</v>
      </c>
      <c r="G218" s="67" t="s">
        <v>243</v>
      </c>
      <c r="H218" s="68" t="s">
        <v>244</v>
      </c>
      <c r="I218" s="68" t="s">
        <v>170</v>
      </c>
      <c r="J218" s="68" t="s">
        <v>171</v>
      </c>
      <c r="K218" s="69">
        <v>1</v>
      </c>
      <c r="L218" s="70" t="s">
        <v>41</v>
      </c>
      <c r="M218" s="70" t="s">
        <v>42</v>
      </c>
      <c r="N218" s="70" t="s">
        <v>43</v>
      </c>
      <c r="O218" s="70" t="s">
        <v>44</v>
      </c>
      <c r="P218" s="70" t="s">
        <v>41</v>
      </c>
      <c r="Q218" s="70" t="s">
        <v>42</v>
      </c>
      <c r="R218" s="70" t="s">
        <v>43</v>
      </c>
      <c r="S218" s="70" t="s">
        <v>44</v>
      </c>
      <c r="T218" s="71" t="s">
        <v>51</v>
      </c>
      <c r="U218" s="71" t="s">
        <v>51</v>
      </c>
      <c r="V218" s="71" t="s">
        <v>51</v>
      </c>
      <c r="W218" s="71" t="s">
        <v>51</v>
      </c>
      <c r="X218" s="71" t="s">
        <v>51</v>
      </c>
      <c r="Y218" s="106" t="s">
        <v>245</v>
      </c>
      <c r="Z218" s="71" t="s">
        <v>51</v>
      </c>
    </row>
    <row r="219" spans="1:26" s="27" customFormat="1" ht="408.75" customHeight="1">
      <c r="A219" s="415"/>
      <c r="B219" s="66">
        <v>8</v>
      </c>
      <c r="C219" s="68"/>
      <c r="D219" s="349"/>
      <c r="E219" s="67" t="s">
        <v>80</v>
      </c>
      <c r="F219" s="72" t="s">
        <v>136</v>
      </c>
      <c r="G219" s="72" t="s">
        <v>137</v>
      </c>
      <c r="H219" s="68" t="s">
        <v>209</v>
      </c>
      <c r="I219" s="73" t="s">
        <v>83</v>
      </c>
      <c r="J219" s="73" t="s">
        <v>84</v>
      </c>
      <c r="K219" s="74">
        <v>1</v>
      </c>
      <c r="L219" s="70" t="s">
        <v>41</v>
      </c>
      <c r="M219" s="70" t="s">
        <v>42</v>
      </c>
      <c r="N219" s="70" t="s">
        <v>43</v>
      </c>
      <c r="O219" s="70" t="s">
        <v>44</v>
      </c>
      <c r="P219" s="70" t="s">
        <v>41</v>
      </c>
      <c r="Q219" s="70" t="s">
        <v>42</v>
      </c>
      <c r="R219" s="70" t="s">
        <v>43</v>
      </c>
      <c r="S219" s="70" t="s">
        <v>44</v>
      </c>
      <c r="T219" s="71">
        <v>12</v>
      </c>
      <c r="U219" s="71">
        <v>26</v>
      </c>
      <c r="V219" s="74">
        <f t="shared" si="20"/>
        <v>0.46153846153846156</v>
      </c>
      <c r="W219" s="74">
        <f t="shared" si="21"/>
        <v>0.46153846153846156</v>
      </c>
      <c r="X219" s="68" t="str">
        <f t="shared" si="22"/>
        <v>INSATISFACTORIO</v>
      </c>
      <c r="Y219" s="106" t="s">
        <v>246</v>
      </c>
      <c r="Z219" s="106" t="s">
        <v>246</v>
      </c>
    </row>
    <row r="220" spans="1:26" s="27" customFormat="1" ht="408.75" customHeight="1">
      <c r="A220" s="415"/>
      <c r="B220" s="66">
        <v>9</v>
      </c>
      <c r="C220" s="349">
        <v>13</v>
      </c>
      <c r="D220" s="349"/>
      <c r="E220" s="67" t="s">
        <v>86</v>
      </c>
      <c r="F220" s="67" t="s">
        <v>87</v>
      </c>
      <c r="G220" s="67" t="s">
        <v>87</v>
      </c>
      <c r="H220" s="68" t="s">
        <v>209</v>
      </c>
      <c r="I220" s="68" t="s">
        <v>88</v>
      </c>
      <c r="J220" s="68" t="s">
        <v>89</v>
      </c>
      <c r="K220" s="69">
        <v>1</v>
      </c>
      <c r="L220" s="70" t="s">
        <v>41</v>
      </c>
      <c r="M220" s="70" t="s">
        <v>42</v>
      </c>
      <c r="N220" s="70" t="s">
        <v>43</v>
      </c>
      <c r="O220" s="70" t="s">
        <v>44</v>
      </c>
      <c r="P220" s="70" t="s">
        <v>41</v>
      </c>
      <c r="Q220" s="70" t="s">
        <v>42</v>
      </c>
      <c r="R220" s="70" t="s">
        <v>43</v>
      </c>
      <c r="S220" s="70" t="s">
        <v>44</v>
      </c>
      <c r="T220" s="71">
        <v>9</v>
      </c>
      <c r="U220" s="71">
        <v>10</v>
      </c>
      <c r="V220" s="74">
        <f t="shared" si="20"/>
        <v>0.9</v>
      </c>
      <c r="W220" s="74">
        <f t="shared" si="21"/>
        <v>0.9</v>
      </c>
      <c r="X220" s="68" t="str">
        <f t="shared" si="22"/>
        <v>ACEPTABLE</v>
      </c>
      <c r="Y220" s="106" t="s">
        <v>247</v>
      </c>
      <c r="Z220" s="106" t="s">
        <v>924</v>
      </c>
    </row>
    <row r="221" spans="1:26" s="27" customFormat="1" ht="161.25" customHeight="1">
      <c r="A221" s="415"/>
      <c r="B221" s="353">
        <v>10</v>
      </c>
      <c r="C221" s="349"/>
      <c r="D221" s="349"/>
      <c r="E221" s="343" t="s">
        <v>75</v>
      </c>
      <c r="F221" s="343" t="s">
        <v>76</v>
      </c>
      <c r="G221" s="343" t="s">
        <v>76</v>
      </c>
      <c r="H221" s="343" t="s">
        <v>209</v>
      </c>
      <c r="I221" s="343" t="s">
        <v>77</v>
      </c>
      <c r="J221" s="343" t="s">
        <v>78</v>
      </c>
      <c r="K221" s="364">
        <v>1</v>
      </c>
      <c r="L221" s="350" t="s">
        <v>41</v>
      </c>
      <c r="M221" s="350" t="s">
        <v>42</v>
      </c>
      <c r="N221" s="350" t="s">
        <v>43</v>
      </c>
      <c r="O221" s="350" t="s">
        <v>44</v>
      </c>
      <c r="P221" s="350" t="s">
        <v>41</v>
      </c>
      <c r="Q221" s="350" t="s">
        <v>42</v>
      </c>
      <c r="R221" s="350" t="s">
        <v>43</v>
      </c>
      <c r="S221" s="350" t="s">
        <v>44</v>
      </c>
      <c r="T221" s="358">
        <v>26</v>
      </c>
      <c r="U221" s="358">
        <v>26</v>
      </c>
      <c r="V221" s="340">
        <f>+T221/U221</f>
        <v>1</v>
      </c>
      <c r="W221" s="340">
        <f>+V221/K221</f>
        <v>1</v>
      </c>
      <c r="X221" s="343" t="str">
        <f>IF(V221&gt;=95%,$O$12,IF(V221&gt;=70%,$N$12,IF(V221&gt;=50%,$M$12,IF(V221&lt;50%,$L$12,))))</f>
        <v>SATISFACTORIO</v>
      </c>
      <c r="Y221" s="346" t="s">
        <v>248</v>
      </c>
      <c r="Z221" s="346" t="s">
        <v>980</v>
      </c>
    </row>
    <row r="222" spans="1:26" s="27" customFormat="1" ht="408.75" customHeight="1">
      <c r="A222" s="415"/>
      <c r="B222" s="354"/>
      <c r="C222" s="349"/>
      <c r="D222" s="349"/>
      <c r="E222" s="344"/>
      <c r="F222" s="344"/>
      <c r="G222" s="344"/>
      <c r="H222" s="344"/>
      <c r="I222" s="344"/>
      <c r="J222" s="344"/>
      <c r="K222" s="365"/>
      <c r="L222" s="351"/>
      <c r="M222" s="351"/>
      <c r="N222" s="351"/>
      <c r="O222" s="351"/>
      <c r="P222" s="351"/>
      <c r="Q222" s="351"/>
      <c r="R222" s="351"/>
      <c r="S222" s="351"/>
      <c r="T222" s="359"/>
      <c r="U222" s="359"/>
      <c r="V222" s="341"/>
      <c r="W222" s="341"/>
      <c r="X222" s="344"/>
      <c r="Y222" s="347"/>
      <c r="Z222" s="347"/>
    </row>
    <row r="223" spans="1:26" s="27" customFormat="1" ht="81" customHeight="1">
      <c r="A223" s="415"/>
      <c r="B223" s="354"/>
      <c r="C223" s="349"/>
      <c r="D223" s="349"/>
      <c r="E223" s="344"/>
      <c r="F223" s="344"/>
      <c r="G223" s="344"/>
      <c r="H223" s="344"/>
      <c r="I223" s="344"/>
      <c r="J223" s="344"/>
      <c r="K223" s="365"/>
      <c r="L223" s="351"/>
      <c r="M223" s="351"/>
      <c r="N223" s="351"/>
      <c r="O223" s="351"/>
      <c r="P223" s="351"/>
      <c r="Q223" s="351"/>
      <c r="R223" s="351"/>
      <c r="S223" s="351"/>
      <c r="T223" s="359"/>
      <c r="U223" s="359"/>
      <c r="V223" s="341"/>
      <c r="W223" s="341"/>
      <c r="X223" s="344"/>
      <c r="Y223" s="347"/>
      <c r="Z223" s="347"/>
    </row>
    <row r="224" spans="1:26" s="27" customFormat="1" ht="123.75" customHeight="1">
      <c r="A224" s="415"/>
      <c r="B224" s="354"/>
      <c r="C224" s="349"/>
      <c r="D224" s="349"/>
      <c r="E224" s="344"/>
      <c r="F224" s="344"/>
      <c r="G224" s="344"/>
      <c r="H224" s="344"/>
      <c r="I224" s="344"/>
      <c r="J224" s="344"/>
      <c r="K224" s="365"/>
      <c r="L224" s="351"/>
      <c r="M224" s="351"/>
      <c r="N224" s="351"/>
      <c r="O224" s="351"/>
      <c r="P224" s="351"/>
      <c r="Q224" s="351"/>
      <c r="R224" s="351"/>
      <c r="S224" s="351"/>
      <c r="T224" s="359"/>
      <c r="U224" s="359"/>
      <c r="V224" s="341"/>
      <c r="W224" s="341"/>
      <c r="X224" s="344"/>
      <c r="Y224" s="347"/>
      <c r="Z224" s="347"/>
    </row>
    <row r="225" spans="1:26" s="27" customFormat="1" ht="208.5" customHeight="1">
      <c r="A225" s="415"/>
      <c r="B225" s="354"/>
      <c r="C225" s="349"/>
      <c r="D225" s="349"/>
      <c r="E225" s="344"/>
      <c r="F225" s="344"/>
      <c r="G225" s="344"/>
      <c r="H225" s="344"/>
      <c r="I225" s="344"/>
      <c r="J225" s="344"/>
      <c r="K225" s="365"/>
      <c r="L225" s="351"/>
      <c r="M225" s="351"/>
      <c r="N225" s="351"/>
      <c r="O225" s="351"/>
      <c r="P225" s="351"/>
      <c r="Q225" s="351"/>
      <c r="R225" s="351"/>
      <c r="S225" s="351"/>
      <c r="T225" s="359"/>
      <c r="U225" s="359"/>
      <c r="V225" s="341"/>
      <c r="W225" s="341"/>
      <c r="X225" s="344"/>
      <c r="Y225" s="347"/>
      <c r="Z225" s="347"/>
    </row>
    <row r="226" spans="1:26" s="27" customFormat="1" ht="138.75" customHeight="1">
      <c r="A226" s="415"/>
      <c r="B226" s="354"/>
      <c r="C226" s="349"/>
      <c r="D226" s="349"/>
      <c r="E226" s="344"/>
      <c r="F226" s="344"/>
      <c r="G226" s="344"/>
      <c r="H226" s="344"/>
      <c r="I226" s="344"/>
      <c r="J226" s="344"/>
      <c r="K226" s="365"/>
      <c r="L226" s="351"/>
      <c r="M226" s="351"/>
      <c r="N226" s="351"/>
      <c r="O226" s="351"/>
      <c r="P226" s="351"/>
      <c r="Q226" s="351"/>
      <c r="R226" s="351"/>
      <c r="S226" s="351"/>
      <c r="T226" s="359"/>
      <c r="U226" s="359"/>
      <c r="V226" s="341"/>
      <c r="W226" s="341"/>
      <c r="X226" s="344"/>
      <c r="Y226" s="347"/>
      <c r="Z226" s="347"/>
    </row>
    <row r="227" spans="1:26" s="27" customFormat="1" ht="116.25" customHeight="1">
      <c r="A227" s="415"/>
      <c r="B227" s="355"/>
      <c r="C227" s="349"/>
      <c r="D227" s="349"/>
      <c r="E227" s="345"/>
      <c r="F227" s="345"/>
      <c r="G227" s="345"/>
      <c r="H227" s="345"/>
      <c r="I227" s="345"/>
      <c r="J227" s="345"/>
      <c r="K227" s="366"/>
      <c r="L227" s="352"/>
      <c r="M227" s="352"/>
      <c r="N227" s="352"/>
      <c r="O227" s="352"/>
      <c r="P227" s="352"/>
      <c r="Q227" s="352"/>
      <c r="R227" s="352"/>
      <c r="S227" s="352"/>
      <c r="T227" s="360"/>
      <c r="U227" s="360"/>
      <c r="V227" s="342"/>
      <c r="W227" s="342"/>
      <c r="X227" s="345"/>
      <c r="Y227" s="348"/>
      <c r="Z227" s="348"/>
    </row>
    <row r="228" spans="1:26" s="27" customFormat="1" ht="408.75" customHeight="1">
      <c r="A228" s="415"/>
      <c r="B228" s="66">
        <v>11</v>
      </c>
      <c r="C228" s="349"/>
      <c r="D228" s="349" t="s">
        <v>152</v>
      </c>
      <c r="E228" s="369" t="s">
        <v>98</v>
      </c>
      <c r="F228" s="67" t="s">
        <v>99</v>
      </c>
      <c r="G228" s="67" t="s">
        <v>100</v>
      </c>
      <c r="H228" s="68" t="s">
        <v>249</v>
      </c>
      <c r="I228" s="349" t="s">
        <v>102</v>
      </c>
      <c r="J228" s="68" t="s">
        <v>250</v>
      </c>
      <c r="K228" s="69">
        <v>1</v>
      </c>
      <c r="L228" s="70" t="s">
        <v>41</v>
      </c>
      <c r="M228" s="70" t="s">
        <v>42</v>
      </c>
      <c r="N228" s="70" t="s">
        <v>43</v>
      </c>
      <c r="O228" s="70" t="s">
        <v>44</v>
      </c>
      <c r="P228" s="70" t="s">
        <v>41</v>
      </c>
      <c r="Q228" s="70" t="s">
        <v>42</v>
      </c>
      <c r="R228" s="70" t="s">
        <v>43</v>
      </c>
      <c r="S228" s="70" t="s">
        <v>44</v>
      </c>
      <c r="T228" s="71">
        <v>4</v>
      </c>
      <c r="U228" s="71">
        <v>4</v>
      </c>
      <c r="V228" s="74">
        <f t="shared" si="20"/>
        <v>1</v>
      </c>
      <c r="W228" s="74">
        <f t="shared" si="21"/>
        <v>1</v>
      </c>
      <c r="X228" s="68" t="str">
        <f t="shared" si="22"/>
        <v>SATISFACTORIO</v>
      </c>
      <c r="Y228" s="106" t="s">
        <v>251</v>
      </c>
      <c r="Z228" s="106" t="s">
        <v>922</v>
      </c>
    </row>
    <row r="229" spans="1:26" s="27" customFormat="1" ht="408.75" customHeight="1">
      <c r="A229" s="415"/>
      <c r="B229" s="66">
        <v>12</v>
      </c>
      <c r="C229" s="349"/>
      <c r="D229" s="349"/>
      <c r="E229" s="369"/>
      <c r="F229" s="67" t="s">
        <v>105</v>
      </c>
      <c r="G229" s="67" t="s">
        <v>105</v>
      </c>
      <c r="H229" s="68" t="s">
        <v>249</v>
      </c>
      <c r="I229" s="349"/>
      <c r="J229" s="68" t="s">
        <v>252</v>
      </c>
      <c r="K229" s="69">
        <v>1</v>
      </c>
      <c r="L229" s="70" t="s">
        <v>41</v>
      </c>
      <c r="M229" s="70" t="s">
        <v>42</v>
      </c>
      <c r="N229" s="70" t="s">
        <v>43</v>
      </c>
      <c r="O229" s="70" t="s">
        <v>44</v>
      </c>
      <c r="P229" s="70" t="s">
        <v>41</v>
      </c>
      <c r="Q229" s="70" t="s">
        <v>42</v>
      </c>
      <c r="R229" s="70" t="s">
        <v>43</v>
      </c>
      <c r="S229" s="70" t="s">
        <v>44</v>
      </c>
      <c r="T229" s="71">
        <v>4</v>
      </c>
      <c r="U229" s="71">
        <v>4</v>
      </c>
      <c r="V229" s="74">
        <f t="shared" si="20"/>
        <v>1</v>
      </c>
      <c r="W229" s="74">
        <f t="shared" si="21"/>
        <v>1</v>
      </c>
      <c r="X229" s="68" t="str">
        <f t="shared" si="22"/>
        <v>SATISFACTORIO</v>
      </c>
      <c r="Y229" s="106" t="s">
        <v>251</v>
      </c>
      <c r="Z229" s="106" t="s">
        <v>923</v>
      </c>
    </row>
    <row r="230" spans="1:26" s="27" customFormat="1" ht="408.75" customHeight="1">
      <c r="A230" s="415"/>
      <c r="B230" s="66">
        <v>13</v>
      </c>
      <c r="C230" s="349"/>
      <c r="D230" s="349"/>
      <c r="E230" s="369"/>
      <c r="F230" s="67" t="s">
        <v>108</v>
      </c>
      <c r="G230" s="67" t="s">
        <v>108</v>
      </c>
      <c r="H230" s="68" t="s">
        <v>249</v>
      </c>
      <c r="I230" s="349"/>
      <c r="J230" s="68" t="s">
        <v>253</v>
      </c>
      <c r="K230" s="69">
        <v>1</v>
      </c>
      <c r="L230" s="70" t="s">
        <v>41</v>
      </c>
      <c r="M230" s="70" t="s">
        <v>42</v>
      </c>
      <c r="N230" s="70" t="s">
        <v>43</v>
      </c>
      <c r="O230" s="70" t="s">
        <v>44</v>
      </c>
      <c r="P230" s="70" t="s">
        <v>41</v>
      </c>
      <c r="Q230" s="70" t="s">
        <v>42</v>
      </c>
      <c r="R230" s="70" t="s">
        <v>43</v>
      </c>
      <c r="S230" s="70" t="s">
        <v>44</v>
      </c>
      <c r="T230" s="71" t="s">
        <v>51</v>
      </c>
      <c r="U230" s="71" t="s">
        <v>51</v>
      </c>
      <c r="V230" s="71" t="s">
        <v>51</v>
      </c>
      <c r="W230" s="71" t="s">
        <v>51</v>
      </c>
      <c r="X230" s="71" t="s">
        <v>51</v>
      </c>
      <c r="Y230" s="106" t="s">
        <v>135</v>
      </c>
      <c r="Z230" s="71" t="s">
        <v>51</v>
      </c>
    </row>
    <row r="231" spans="1:26" s="27" customFormat="1" ht="408.75" customHeight="1">
      <c r="A231" s="545" t="s">
        <v>648</v>
      </c>
      <c r="B231" s="188">
        <v>1</v>
      </c>
      <c r="C231" s="546"/>
      <c r="D231" s="547"/>
      <c r="E231" s="189" t="s">
        <v>649</v>
      </c>
      <c r="F231" s="189" t="s">
        <v>650</v>
      </c>
      <c r="G231" s="189"/>
      <c r="H231" s="190" t="s">
        <v>651</v>
      </c>
      <c r="I231" s="190" t="s">
        <v>652</v>
      </c>
      <c r="J231" s="190" t="s">
        <v>653</v>
      </c>
      <c r="K231" s="191">
        <v>1</v>
      </c>
      <c r="L231" s="188" t="s">
        <v>41</v>
      </c>
      <c r="M231" s="188" t="s">
        <v>42</v>
      </c>
      <c r="N231" s="188" t="s">
        <v>43</v>
      </c>
      <c r="O231" s="188" t="s">
        <v>44</v>
      </c>
      <c r="P231" s="188" t="s">
        <v>41</v>
      </c>
      <c r="Q231" s="188" t="s">
        <v>42</v>
      </c>
      <c r="R231" s="188" t="s">
        <v>43</v>
      </c>
      <c r="S231" s="188" t="s">
        <v>44</v>
      </c>
      <c r="T231" s="192">
        <v>71</v>
      </c>
      <c r="U231" s="192">
        <v>71</v>
      </c>
      <c r="V231" s="193">
        <f t="shared" si="20"/>
        <v>1</v>
      </c>
      <c r="W231" s="193">
        <f t="shared" si="21"/>
        <v>1</v>
      </c>
      <c r="X231" s="190" t="str">
        <f t="shared" si="22"/>
        <v>SATISFACTORIO</v>
      </c>
      <c r="Y231" s="215" t="s">
        <v>654</v>
      </c>
      <c r="Z231" s="216" t="s">
        <v>961</v>
      </c>
    </row>
    <row r="232" spans="1:26" s="27" customFormat="1" ht="408.75" customHeight="1">
      <c r="A232" s="545"/>
      <c r="B232" s="188">
        <v>2</v>
      </c>
      <c r="C232" s="546"/>
      <c r="D232" s="547"/>
      <c r="E232" s="189" t="s">
        <v>655</v>
      </c>
      <c r="F232" s="189" t="s">
        <v>656</v>
      </c>
      <c r="G232" s="189" t="s">
        <v>656</v>
      </c>
      <c r="H232" s="190" t="s">
        <v>657</v>
      </c>
      <c r="I232" s="190" t="s">
        <v>658</v>
      </c>
      <c r="J232" s="190" t="s">
        <v>659</v>
      </c>
      <c r="K232" s="191">
        <v>1</v>
      </c>
      <c r="L232" s="188" t="s">
        <v>41</v>
      </c>
      <c r="M232" s="188" t="s">
        <v>42</v>
      </c>
      <c r="N232" s="188" t="s">
        <v>43</v>
      </c>
      <c r="O232" s="188" t="s">
        <v>44</v>
      </c>
      <c r="P232" s="188" t="s">
        <v>41</v>
      </c>
      <c r="Q232" s="188" t="s">
        <v>42</v>
      </c>
      <c r="R232" s="188" t="s">
        <v>43</v>
      </c>
      <c r="S232" s="188" t="s">
        <v>44</v>
      </c>
      <c r="T232" s="192">
        <v>2</v>
      </c>
      <c r="U232" s="192">
        <v>2</v>
      </c>
      <c r="V232" s="193">
        <f t="shared" si="20"/>
        <v>1</v>
      </c>
      <c r="W232" s="193">
        <f t="shared" si="21"/>
        <v>1</v>
      </c>
      <c r="X232" s="190" t="str">
        <f t="shared" si="22"/>
        <v>SATISFACTORIO</v>
      </c>
      <c r="Y232" s="216" t="s">
        <v>660</v>
      </c>
      <c r="Z232" s="216" t="s">
        <v>890</v>
      </c>
    </row>
    <row r="233" spans="1:26" s="27" customFormat="1" ht="408.75" customHeight="1">
      <c r="A233" s="545"/>
      <c r="B233" s="188">
        <v>3</v>
      </c>
      <c r="C233" s="546"/>
      <c r="D233" s="547"/>
      <c r="E233" s="189" t="s">
        <v>661</v>
      </c>
      <c r="F233" s="189" t="s">
        <v>662</v>
      </c>
      <c r="G233" s="189" t="s">
        <v>663</v>
      </c>
      <c r="H233" s="190" t="s">
        <v>664</v>
      </c>
      <c r="I233" s="190" t="s">
        <v>665</v>
      </c>
      <c r="J233" s="190" t="s">
        <v>659</v>
      </c>
      <c r="K233" s="191">
        <v>1</v>
      </c>
      <c r="L233" s="188" t="s">
        <v>41</v>
      </c>
      <c r="M233" s="188" t="s">
        <v>42</v>
      </c>
      <c r="N233" s="188" t="s">
        <v>43</v>
      </c>
      <c r="O233" s="188" t="s">
        <v>44</v>
      </c>
      <c r="P233" s="188" t="s">
        <v>41</v>
      </c>
      <c r="Q233" s="188" t="s">
        <v>42</v>
      </c>
      <c r="R233" s="188" t="s">
        <v>43</v>
      </c>
      <c r="S233" s="188" t="s">
        <v>44</v>
      </c>
      <c r="T233" s="192">
        <v>2</v>
      </c>
      <c r="U233" s="192">
        <v>2</v>
      </c>
      <c r="V233" s="193">
        <f t="shared" si="20"/>
        <v>1</v>
      </c>
      <c r="W233" s="193">
        <f t="shared" si="21"/>
        <v>1</v>
      </c>
      <c r="X233" s="190" t="str">
        <f t="shared" si="22"/>
        <v>SATISFACTORIO</v>
      </c>
      <c r="Y233" s="216" t="s">
        <v>666</v>
      </c>
      <c r="Z233" s="216" t="s">
        <v>891</v>
      </c>
    </row>
    <row r="234" spans="1:26" s="27" customFormat="1" ht="408.75" customHeight="1">
      <c r="A234" s="545"/>
      <c r="B234" s="188"/>
      <c r="C234" s="194"/>
      <c r="D234" s="547"/>
      <c r="E234" s="189" t="s">
        <v>667</v>
      </c>
      <c r="F234" s="189" t="s">
        <v>668</v>
      </c>
      <c r="G234" s="189" t="s">
        <v>669</v>
      </c>
      <c r="H234" s="190" t="s">
        <v>670</v>
      </c>
      <c r="I234" s="190" t="s">
        <v>671</v>
      </c>
      <c r="J234" s="190" t="s">
        <v>171</v>
      </c>
      <c r="K234" s="191">
        <v>1</v>
      </c>
      <c r="L234" s="188" t="s">
        <v>41</v>
      </c>
      <c r="M234" s="188" t="s">
        <v>42</v>
      </c>
      <c r="N234" s="188" t="s">
        <v>43</v>
      </c>
      <c r="O234" s="188" t="s">
        <v>44</v>
      </c>
      <c r="P234" s="188" t="s">
        <v>41</v>
      </c>
      <c r="Q234" s="188" t="s">
        <v>42</v>
      </c>
      <c r="R234" s="188" t="s">
        <v>43</v>
      </c>
      <c r="S234" s="188" t="s">
        <v>44</v>
      </c>
      <c r="T234" s="192">
        <v>226</v>
      </c>
      <c r="U234" s="192">
        <v>230</v>
      </c>
      <c r="V234" s="193">
        <f t="shared" si="20"/>
        <v>0.9826086956521739</v>
      </c>
      <c r="W234" s="193">
        <f t="shared" si="21"/>
        <v>0.9826086956521739</v>
      </c>
      <c r="X234" s="190" t="str">
        <f t="shared" si="22"/>
        <v>SATISFACTORIO</v>
      </c>
      <c r="Y234" s="216" t="s">
        <v>672</v>
      </c>
      <c r="Z234" s="216" t="s">
        <v>892</v>
      </c>
    </row>
    <row r="235" spans="1:26" s="27" customFormat="1" ht="408.75" customHeight="1">
      <c r="A235" s="545"/>
      <c r="B235" s="188">
        <f>+B233+1</f>
        <v>4</v>
      </c>
      <c r="C235" s="547" t="s">
        <v>673</v>
      </c>
      <c r="D235" s="547"/>
      <c r="E235" s="189" t="s">
        <v>674</v>
      </c>
      <c r="F235" s="189" t="s">
        <v>675</v>
      </c>
      <c r="G235" s="189" t="s">
        <v>675</v>
      </c>
      <c r="H235" s="190" t="s">
        <v>676</v>
      </c>
      <c r="I235" s="190" t="s">
        <v>677</v>
      </c>
      <c r="J235" s="195" t="s">
        <v>678</v>
      </c>
      <c r="K235" s="191">
        <v>1</v>
      </c>
      <c r="L235" s="188" t="s">
        <v>41</v>
      </c>
      <c r="M235" s="188" t="s">
        <v>42</v>
      </c>
      <c r="N235" s="188" t="s">
        <v>43</v>
      </c>
      <c r="O235" s="188" t="s">
        <v>44</v>
      </c>
      <c r="P235" s="188" t="s">
        <v>41</v>
      </c>
      <c r="Q235" s="188" t="s">
        <v>42</v>
      </c>
      <c r="R235" s="188" t="s">
        <v>43</v>
      </c>
      <c r="S235" s="188" t="s">
        <v>44</v>
      </c>
      <c r="T235" s="192">
        <v>31518355767.35</v>
      </c>
      <c r="U235" s="192">
        <v>31524075460.91</v>
      </c>
      <c r="V235" s="193">
        <f t="shared" si="20"/>
        <v>0.9998185611004804</v>
      </c>
      <c r="W235" s="193">
        <f t="shared" si="21"/>
        <v>0.9998185611004804</v>
      </c>
      <c r="X235" s="190" t="str">
        <f t="shared" si="22"/>
        <v>SATISFACTORIO</v>
      </c>
      <c r="Y235" s="216" t="s">
        <v>679</v>
      </c>
      <c r="Z235" s="216" t="s">
        <v>962</v>
      </c>
    </row>
    <row r="236" spans="1:26" s="27" customFormat="1" ht="408.75" customHeight="1">
      <c r="A236" s="545"/>
      <c r="B236" s="188">
        <f>+B235+1</f>
        <v>5</v>
      </c>
      <c r="C236" s="547"/>
      <c r="D236" s="547"/>
      <c r="E236" s="189" t="s">
        <v>680</v>
      </c>
      <c r="F236" s="189" t="s">
        <v>681</v>
      </c>
      <c r="G236" s="189" t="s">
        <v>681</v>
      </c>
      <c r="H236" s="190" t="s">
        <v>682</v>
      </c>
      <c r="I236" s="190" t="s">
        <v>683</v>
      </c>
      <c r="J236" s="190" t="s">
        <v>684</v>
      </c>
      <c r="K236" s="191">
        <v>1</v>
      </c>
      <c r="L236" s="188" t="s">
        <v>41</v>
      </c>
      <c r="M236" s="188" t="s">
        <v>42</v>
      </c>
      <c r="N236" s="188" t="s">
        <v>43</v>
      </c>
      <c r="O236" s="188" t="s">
        <v>44</v>
      </c>
      <c r="P236" s="188" t="s">
        <v>41</v>
      </c>
      <c r="Q236" s="188" t="s">
        <v>42</v>
      </c>
      <c r="R236" s="188" t="s">
        <v>43</v>
      </c>
      <c r="S236" s="188" t="s">
        <v>44</v>
      </c>
      <c r="T236" s="192">
        <v>553</v>
      </c>
      <c r="U236" s="192">
        <v>553</v>
      </c>
      <c r="V236" s="193">
        <f t="shared" si="20"/>
        <v>1</v>
      </c>
      <c r="W236" s="193">
        <f t="shared" si="21"/>
        <v>1</v>
      </c>
      <c r="X236" s="190" t="str">
        <f t="shared" si="22"/>
        <v>SATISFACTORIO</v>
      </c>
      <c r="Y236" s="216" t="s">
        <v>685</v>
      </c>
      <c r="Z236" s="216" t="s">
        <v>963</v>
      </c>
    </row>
    <row r="237" spans="1:26" s="27" customFormat="1" ht="408.75" customHeight="1">
      <c r="A237" s="545"/>
      <c r="B237" s="188">
        <f>+B236+1</f>
        <v>6</v>
      </c>
      <c r="C237" s="547"/>
      <c r="D237" s="547"/>
      <c r="E237" s="189" t="s">
        <v>686</v>
      </c>
      <c r="F237" s="189" t="s">
        <v>687</v>
      </c>
      <c r="G237" s="189" t="s">
        <v>687</v>
      </c>
      <c r="H237" s="190" t="s">
        <v>682</v>
      </c>
      <c r="I237" s="190" t="s">
        <v>683</v>
      </c>
      <c r="J237" s="190" t="s">
        <v>688</v>
      </c>
      <c r="K237" s="191">
        <v>1</v>
      </c>
      <c r="L237" s="188" t="s">
        <v>41</v>
      </c>
      <c r="M237" s="188" t="s">
        <v>42</v>
      </c>
      <c r="N237" s="188" t="s">
        <v>43</v>
      </c>
      <c r="O237" s="188" t="s">
        <v>44</v>
      </c>
      <c r="P237" s="188" t="s">
        <v>41</v>
      </c>
      <c r="Q237" s="188" t="s">
        <v>42</v>
      </c>
      <c r="R237" s="188" t="s">
        <v>43</v>
      </c>
      <c r="S237" s="188" t="s">
        <v>44</v>
      </c>
      <c r="T237" s="192">
        <f>458+539</f>
        <v>997</v>
      </c>
      <c r="U237" s="192">
        <f>+T237</f>
        <v>997</v>
      </c>
      <c r="V237" s="193">
        <f t="shared" si="20"/>
        <v>1</v>
      </c>
      <c r="W237" s="193">
        <f t="shared" si="21"/>
        <v>1</v>
      </c>
      <c r="X237" s="190" t="str">
        <f t="shared" si="22"/>
        <v>SATISFACTORIO</v>
      </c>
      <c r="Y237" s="216" t="s">
        <v>689</v>
      </c>
      <c r="Z237" s="216" t="s">
        <v>964</v>
      </c>
    </row>
    <row r="238" spans="1:26" s="27" customFormat="1" ht="408.75" customHeight="1">
      <c r="A238" s="545"/>
      <c r="B238" s="188">
        <v>7</v>
      </c>
      <c r="C238" s="547"/>
      <c r="D238" s="547"/>
      <c r="E238" s="189" t="s">
        <v>690</v>
      </c>
      <c r="F238" s="189" t="s">
        <v>691</v>
      </c>
      <c r="G238" s="189" t="s">
        <v>691</v>
      </c>
      <c r="H238" s="190" t="s">
        <v>676</v>
      </c>
      <c r="I238" s="190" t="s">
        <v>692</v>
      </c>
      <c r="J238" s="190" t="s">
        <v>693</v>
      </c>
      <c r="K238" s="191">
        <v>1</v>
      </c>
      <c r="L238" s="188" t="s">
        <v>41</v>
      </c>
      <c r="M238" s="188" t="s">
        <v>42</v>
      </c>
      <c r="N238" s="188" t="s">
        <v>43</v>
      </c>
      <c r="O238" s="188" t="s">
        <v>44</v>
      </c>
      <c r="P238" s="188" t="s">
        <v>41</v>
      </c>
      <c r="Q238" s="188" t="s">
        <v>42</v>
      </c>
      <c r="R238" s="188" t="s">
        <v>43</v>
      </c>
      <c r="S238" s="188" t="s">
        <v>44</v>
      </c>
      <c r="T238" s="192">
        <v>218924923546.61</v>
      </c>
      <c r="U238" s="192">
        <v>220095470942.61</v>
      </c>
      <c r="V238" s="193">
        <f t="shared" si="20"/>
        <v>0.9946816379683469</v>
      </c>
      <c r="W238" s="193">
        <f t="shared" si="21"/>
        <v>0.9946816379683469</v>
      </c>
      <c r="X238" s="190" t="str">
        <f t="shared" si="22"/>
        <v>SATISFACTORIO</v>
      </c>
      <c r="Y238" s="216" t="s">
        <v>694</v>
      </c>
      <c r="Z238" s="216" t="s">
        <v>965</v>
      </c>
    </row>
    <row r="239" spans="1:26" s="27" customFormat="1" ht="408.75" customHeight="1">
      <c r="A239" s="545"/>
      <c r="B239" s="188"/>
      <c r="C239" s="547"/>
      <c r="D239" s="547"/>
      <c r="E239" s="534" t="s">
        <v>695</v>
      </c>
      <c r="F239" s="534" t="s">
        <v>696</v>
      </c>
      <c r="G239" s="534" t="s">
        <v>696</v>
      </c>
      <c r="H239" s="534" t="s">
        <v>697</v>
      </c>
      <c r="I239" s="534" t="s">
        <v>698</v>
      </c>
      <c r="J239" s="534" t="s">
        <v>699</v>
      </c>
      <c r="K239" s="536">
        <v>1</v>
      </c>
      <c r="L239" s="543" t="s">
        <v>41</v>
      </c>
      <c r="M239" s="543" t="s">
        <v>42</v>
      </c>
      <c r="N239" s="543" t="s">
        <v>43</v>
      </c>
      <c r="O239" s="543" t="s">
        <v>44</v>
      </c>
      <c r="P239" s="543" t="s">
        <v>41</v>
      </c>
      <c r="Q239" s="543" t="s">
        <v>42</v>
      </c>
      <c r="R239" s="543" t="s">
        <v>43</v>
      </c>
      <c r="S239" s="543" t="s">
        <v>44</v>
      </c>
      <c r="T239" s="552">
        <v>1058</v>
      </c>
      <c r="U239" s="552">
        <v>1058</v>
      </c>
      <c r="V239" s="548">
        <f>+T239/U239</f>
        <v>1</v>
      </c>
      <c r="W239" s="548">
        <f>+V239/K239</f>
        <v>1</v>
      </c>
      <c r="X239" s="534" t="str">
        <f>IF(V239&gt;=95%,$O$12,IF(V239&gt;=70%,$N$12,IF(V239&gt;=50%,$M$12,IF(V239&lt;50%,$L$12,))))</f>
        <v>SATISFACTORIO</v>
      </c>
      <c r="Y239" s="550" t="s">
        <v>700</v>
      </c>
      <c r="Z239" s="550" t="s">
        <v>893</v>
      </c>
    </row>
    <row r="240" spans="1:26" s="27" customFormat="1" ht="408.75" customHeight="1">
      <c r="A240" s="545"/>
      <c r="B240" s="188">
        <v>8</v>
      </c>
      <c r="C240" s="547"/>
      <c r="D240" s="547"/>
      <c r="E240" s="535"/>
      <c r="F240" s="535"/>
      <c r="G240" s="535"/>
      <c r="H240" s="535"/>
      <c r="I240" s="535"/>
      <c r="J240" s="535"/>
      <c r="K240" s="537"/>
      <c r="L240" s="544"/>
      <c r="M240" s="544"/>
      <c r="N240" s="544"/>
      <c r="O240" s="544"/>
      <c r="P240" s="544"/>
      <c r="Q240" s="544"/>
      <c r="R240" s="544"/>
      <c r="S240" s="544"/>
      <c r="T240" s="553"/>
      <c r="U240" s="553"/>
      <c r="V240" s="549"/>
      <c r="W240" s="549"/>
      <c r="X240" s="535"/>
      <c r="Y240" s="551"/>
      <c r="Z240" s="551"/>
    </row>
    <row r="241" spans="1:26" s="27" customFormat="1" ht="408.75" customHeight="1">
      <c r="A241" s="545"/>
      <c r="B241" s="188">
        <v>9</v>
      </c>
      <c r="C241" s="547"/>
      <c r="D241" s="547"/>
      <c r="E241" s="189" t="s">
        <v>701</v>
      </c>
      <c r="F241" s="189" t="s">
        <v>702</v>
      </c>
      <c r="G241" s="189" t="s">
        <v>703</v>
      </c>
      <c r="H241" s="190" t="s">
        <v>676</v>
      </c>
      <c r="I241" s="190" t="s">
        <v>704</v>
      </c>
      <c r="J241" s="190" t="s">
        <v>705</v>
      </c>
      <c r="K241" s="191">
        <v>1</v>
      </c>
      <c r="L241" s="188" t="s">
        <v>41</v>
      </c>
      <c r="M241" s="188" t="s">
        <v>42</v>
      </c>
      <c r="N241" s="188" t="s">
        <v>43</v>
      </c>
      <c r="O241" s="188" t="s">
        <v>44</v>
      </c>
      <c r="P241" s="188" t="s">
        <v>41</v>
      </c>
      <c r="Q241" s="188" t="s">
        <v>42</v>
      </c>
      <c r="R241" s="188" t="s">
        <v>43</v>
      </c>
      <c r="S241" s="188" t="s">
        <v>44</v>
      </c>
      <c r="T241" s="192">
        <v>2</v>
      </c>
      <c r="U241" s="192">
        <v>2</v>
      </c>
      <c r="V241" s="193">
        <f t="shared" si="20"/>
        <v>1</v>
      </c>
      <c r="W241" s="193">
        <f t="shared" si="21"/>
        <v>1</v>
      </c>
      <c r="X241" s="190" t="str">
        <f t="shared" si="22"/>
        <v>SATISFACTORIO</v>
      </c>
      <c r="Y241" s="216" t="s">
        <v>706</v>
      </c>
      <c r="Z241" s="216" t="s">
        <v>966</v>
      </c>
    </row>
    <row r="242" spans="1:26" s="27" customFormat="1" ht="408.75" customHeight="1">
      <c r="A242" s="545"/>
      <c r="B242" s="188">
        <v>10</v>
      </c>
      <c r="C242" s="547"/>
      <c r="D242" s="547"/>
      <c r="E242" s="189" t="s">
        <v>707</v>
      </c>
      <c r="F242" s="189" t="s">
        <v>708</v>
      </c>
      <c r="G242" s="189" t="s">
        <v>708</v>
      </c>
      <c r="H242" s="190" t="s">
        <v>709</v>
      </c>
      <c r="I242" s="190" t="s">
        <v>710</v>
      </c>
      <c r="J242" s="190" t="s">
        <v>711</v>
      </c>
      <c r="K242" s="191">
        <v>1</v>
      </c>
      <c r="L242" s="188" t="s">
        <v>41</v>
      </c>
      <c r="M242" s="188" t="s">
        <v>42</v>
      </c>
      <c r="N242" s="188" t="s">
        <v>43</v>
      </c>
      <c r="O242" s="188" t="s">
        <v>44</v>
      </c>
      <c r="P242" s="188" t="s">
        <v>41</v>
      </c>
      <c r="Q242" s="188" t="s">
        <v>42</v>
      </c>
      <c r="R242" s="188" t="s">
        <v>43</v>
      </c>
      <c r="S242" s="188" t="s">
        <v>44</v>
      </c>
      <c r="T242" s="192">
        <f>29+49+528</f>
        <v>606</v>
      </c>
      <c r="U242" s="192">
        <f>29+49+528</f>
        <v>606</v>
      </c>
      <c r="V242" s="193">
        <f t="shared" si="20"/>
        <v>1</v>
      </c>
      <c r="W242" s="193">
        <f t="shared" si="21"/>
        <v>1</v>
      </c>
      <c r="X242" s="190" t="str">
        <f t="shared" si="22"/>
        <v>SATISFACTORIO</v>
      </c>
      <c r="Y242" s="216" t="s">
        <v>712</v>
      </c>
      <c r="Z242" s="250" t="s">
        <v>967</v>
      </c>
    </row>
    <row r="243" spans="1:26" s="27" customFormat="1" ht="408.75" customHeight="1">
      <c r="A243" s="545"/>
      <c r="B243" s="188">
        <f>+B242+1</f>
        <v>11</v>
      </c>
      <c r="C243" s="196" t="s">
        <v>713</v>
      </c>
      <c r="D243" s="547" t="s">
        <v>69</v>
      </c>
      <c r="E243" s="189" t="s">
        <v>714</v>
      </c>
      <c r="F243" s="189" t="s">
        <v>715</v>
      </c>
      <c r="G243" s="189" t="s">
        <v>715</v>
      </c>
      <c r="H243" s="190" t="s">
        <v>716</v>
      </c>
      <c r="I243" s="190" t="s">
        <v>170</v>
      </c>
      <c r="J243" s="190" t="s">
        <v>717</v>
      </c>
      <c r="K243" s="191">
        <v>1</v>
      </c>
      <c r="L243" s="188" t="s">
        <v>41</v>
      </c>
      <c r="M243" s="188" t="s">
        <v>42</v>
      </c>
      <c r="N243" s="188" t="s">
        <v>43</v>
      </c>
      <c r="O243" s="188" t="s">
        <v>44</v>
      </c>
      <c r="P243" s="188" t="s">
        <v>41</v>
      </c>
      <c r="Q243" s="188" t="s">
        <v>42</v>
      </c>
      <c r="R243" s="188" t="s">
        <v>43</v>
      </c>
      <c r="S243" s="188" t="s">
        <v>44</v>
      </c>
      <c r="T243" s="249">
        <v>2.5</v>
      </c>
      <c r="U243" s="249">
        <v>3</v>
      </c>
      <c r="V243" s="193">
        <f t="shared" si="20"/>
        <v>0.8333333333333334</v>
      </c>
      <c r="W243" s="193">
        <f t="shared" si="21"/>
        <v>0.8333333333333334</v>
      </c>
      <c r="X243" s="190" t="str">
        <f t="shared" si="22"/>
        <v>ACEPTABLE</v>
      </c>
      <c r="Y243" s="216" t="s">
        <v>718</v>
      </c>
      <c r="Z243" s="250" t="s">
        <v>848</v>
      </c>
    </row>
    <row r="244" spans="1:26" s="27" customFormat="1" ht="408.75" customHeight="1">
      <c r="A244" s="545"/>
      <c r="B244" s="188">
        <v>12</v>
      </c>
      <c r="C244" s="196"/>
      <c r="D244" s="547"/>
      <c r="E244" s="189" t="s">
        <v>112</v>
      </c>
      <c r="F244" s="189" t="s">
        <v>113</v>
      </c>
      <c r="G244" s="189" t="s">
        <v>113</v>
      </c>
      <c r="H244" s="190" t="s">
        <v>676</v>
      </c>
      <c r="I244" s="190" t="s">
        <v>115</v>
      </c>
      <c r="J244" s="190" t="s">
        <v>116</v>
      </c>
      <c r="K244" s="191">
        <v>1</v>
      </c>
      <c r="L244" s="188" t="s">
        <v>41</v>
      </c>
      <c r="M244" s="188" t="s">
        <v>42</v>
      </c>
      <c r="N244" s="188" t="s">
        <v>43</v>
      </c>
      <c r="O244" s="188" t="s">
        <v>44</v>
      </c>
      <c r="P244" s="188" t="s">
        <v>41</v>
      </c>
      <c r="Q244" s="188" t="s">
        <v>42</v>
      </c>
      <c r="R244" s="188" t="s">
        <v>43</v>
      </c>
      <c r="S244" s="188" t="s">
        <v>44</v>
      </c>
      <c r="T244" s="192">
        <v>20</v>
      </c>
      <c r="U244" s="192">
        <v>20</v>
      </c>
      <c r="V244" s="193">
        <f t="shared" si="20"/>
        <v>1</v>
      </c>
      <c r="W244" s="193">
        <f t="shared" si="21"/>
        <v>1</v>
      </c>
      <c r="X244" s="190" t="str">
        <f t="shared" si="22"/>
        <v>SATISFACTORIO</v>
      </c>
      <c r="Y244" s="216" t="s">
        <v>719</v>
      </c>
      <c r="Z244" s="216" t="s">
        <v>968</v>
      </c>
    </row>
    <row r="245" spans="1:26" s="27" customFormat="1" ht="408.75" customHeight="1">
      <c r="A245" s="545"/>
      <c r="B245" s="188">
        <v>13</v>
      </c>
      <c r="C245" s="196"/>
      <c r="D245" s="547"/>
      <c r="E245" s="189" t="s">
        <v>80</v>
      </c>
      <c r="F245" s="197" t="s">
        <v>136</v>
      </c>
      <c r="G245" s="197" t="s">
        <v>137</v>
      </c>
      <c r="H245" s="190" t="s">
        <v>720</v>
      </c>
      <c r="I245" s="198" t="s">
        <v>83</v>
      </c>
      <c r="J245" s="198" t="s">
        <v>84</v>
      </c>
      <c r="K245" s="191">
        <v>1</v>
      </c>
      <c r="L245" s="188" t="s">
        <v>41</v>
      </c>
      <c r="M245" s="188" t="s">
        <v>42</v>
      </c>
      <c r="N245" s="188" t="s">
        <v>43</v>
      </c>
      <c r="O245" s="188" t="s">
        <v>44</v>
      </c>
      <c r="P245" s="188" t="s">
        <v>41</v>
      </c>
      <c r="Q245" s="188" t="s">
        <v>42</v>
      </c>
      <c r="R245" s="188" t="s">
        <v>43</v>
      </c>
      <c r="S245" s="188" t="s">
        <v>44</v>
      </c>
      <c r="T245" s="192">
        <v>8</v>
      </c>
      <c r="U245" s="192">
        <v>8</v>
      </c>
      <c r="V245" s="193">
        <f t="shared" si="20"/>
        <v>1</v>
      </c>
      <c r="W245" s="193">
        <f t="shared" si="21"/>
        <v>1</v>
      </c>
      <c r="X245" s="190" t="str">
        <f t="shared" si="22"/>
        <v>SATISFACTORIO</v>
      </c>
      <c r="Y245" s="216" t="s">
        <v>721</v>
      </c>
      <c r="Z245" s="216" t="s">
        <v>969</v>
      </c>
    </row>
    <row r="246" spans="1:26" s="27" customFormat="1" ht="408.75" customHeight="1">
      <c r="A246" s="545"/>
      <c r="B246" s="188">
        <v>14</v>
      </c>
      <c r="C246" s="547" t="s">
        <v>722</v>
      </c>
      <c r="D246" s="547"/>
      <c r="E246" s="189" t="s">
        <v>75</v>
      </c>
      <c r="F246" s="189" t="s">
        <v>76</v>
      </c>
      <c r="G246" s="189" t="s">
        <v>76</v>
      </c>
      <c r="H246" s="190" t="s">
        <v>651</v>
      </c>
      <c r="I246" s="190" t="s">
        <v>77</v>
      </c>
      <c r="J246" s="190" t="s">
        <v>78</v>
      </c>
      <c r="K246" s="191">
        <v>1</v>
      </c>
      <c r="L246" s="188" t="s">
        <v>41</v>
      </c>
      <c r="M246" s="188" t="s">
        <v>42</v>
      </c>
      <c r="N246" s="188" t="s">
        <v>43</v>
      </c>
      <c r="O246" s="188" t="s">
        <v>44</v>
      </c>
      <c r="P246" s="188" t="s">
        <v>41</v>
      </c>
      <c r="Q246" s="188" t="s">
        <v>42</v>
      </c>
      <c r="R246" s="188" t="s">
        <v>43</v>
      </c>
      <c r="S246" s="188" t="s">
        <v>44</v>
      </c>
      <c r="T246" s="192">
        <v>0</v>
      </c>
      <c r="U246" s="192">
        <v>32</v>
      </c>
      <c r="V246" s="193">
        <f t="shared" si="20"/>
        <v>0</v>
      </c>
      <c r="W246" s="193">
        <f t="shared" si="21"/>
        <v>0</v>
      </c>
      <c r="X246" s="243" t="str">
        <f t="shared" si="22"/>
        <v>INSATISFACTORIO</v>
      </c>
      <c r="Y246" s="217" t="s">
        <v>738</v>
      </c>
      <c r="Z246" s="217" t="s">
        <v>970</v>
      </c>
    </row>
    <row r="247" spans="1:26" s="27" customFormat="1" ht="408.75" customHeight="1">
      <c r="A247" s="545"/>
      <c r="B247" s="188">
        <v>15</v>
      </c>
      <c r="C247" s="547"/>
      <c r="D247" s="547"/>
      <c r="E247" s="189" t="s">
        <v>86</v>
      </c>
      <c r="F247" s="189" t="s">
        <v>87</v>
      </c>
      <c r="G247" s="189" t="s">
        <v>87</v>
      </c>
      <c r="H247" s="190" t="s">
        <v>651</v>
      </c>
      <c r="I247" s="190" t="s">
        <v>88</v>
      </c>
      <c r="J247" s="190" t="s">
        <v>89</v>
      </c>
      <c r="K247" s="191">
        <v>1</v>
      </c>
      <c r="L247" s="188" t="s">
        <v>41</v>
      </c>
      <c r="M247" s="188" t="s">
        <v>42</v>
      </c>
      <c r="N247" s="188" t="s">
        <v>43</v>
      </c>
      <c r="O247" s="188" t="s">
        <v>44</v>
      </c>
      <c r="P247" s="188" t="s">
        <v>41</v>
      </c>
      <c r="Q247" s="188" t="s">
        <v>42</v>
      </c>
      <c r="R247" s="188" t="s">
        <v>43</v>
      </c>
      <c r="S247" s="188" t="s">
        <v>44</v>
      </c>
      <c r="T247" s="192">
        <v>8</v>
      </c>
      <c r="U247" s="192">
        <v>11</v>
      </c>
      <c r="V247" s="193">
        <f t="shared" si="20"/>
        <v>0.7272727272727273</v>
      </c>
      <c r="W247" s="193">
        <f t="shared" si="21"/>
        <v>0.7272727272727273</v>
      </c>
      <c r="X247" s="190" t="str">
        <f t="shared" si="22"/>
        <v>ACEPTABLE</v>
      </c>
      <c r="Y247" s="216" t="s">
        <v>723</v>
      </c>
      <c r="Z247" s="283" t="s">
        <v>921</v>
      </c>
    </row>
    <row r="248" spans="1:26" s="27" customFormat="1" ht="408.75" customHeight="1">
      <c r="A248" s="545"/>
      <c r="B248" s="188">
        <f>+B247+1</f>
        <v>16</v>
      </c>
      <c r="C248" s="547"/>
      <c r="D248" s="547"/>
      <c r="E248" s="554" t="s">
        <v>724</v>
      </c>
      <c r="F248" s="189" t="s">
        <v>725</v>
      </c>
      <c r="G248" s="189" t="s">
        <v>100</v>
      </c>
      <c r="H248" s="190" t="s">
        <v>726</v>
      </c>
      <c r="I248" s="547" t="s">
        <v>727</v>
      </c>
      <c r="J248" s="190" t="s">
        <v>728</v>
      </c>
      <c r="K248" s="191">
        <v>1</v>
      </c>
      <c r="L248" s="188" t="s">
        <v>41</v>
      </c>
      <c r="M248" s="188" t="s">
        <v>42</v>
      </c>
      <c r="N248" s="188" t="s">
        <v>43</v>
      </c>
      <c r="O248" s="188" t="s">
        <v>44</v>
      </c>
      <c r="P248" s="188" t="s">
        <v>41</v>
      </c>
      <c r="Q248" s="188" t="s">
        <v>42</v>
      </c>
      <c r="R248" s="188" t="s">
        <v>43</v>
      </c>
      <c r="S248" s="188" t="s">
        <v>44</v>
      </c>
      <c r="T248" s="192">
        <v>11</v>
      </c>
      <c r="U248" s="192">
        <v>11</v>
      </c>
      <c r="V248" s="193">
        <f>+T248/U248</f>
        <v>1</v>
      </c>
      <c r="W248" s="193">
        <f>+V248/K248</f>
        <v>1</v>
      </c>
      <c r="X248" s="265" t="str">
        <f t="shared" si="22"/>
        <v>SATISFACTORIO</v>
      </c>
      <c r="Y248" s="216" t="s">
        <v>729</v>
      </c>
      <c r="Z248" s="283" t="s">
        <v>918</v>
      </c>
    </row>
    <row r="249" spans="1:26" s="27" customFormat="1" ht="408.75" customHeight="1">
      <c r="A249" s="545"/>
      <c r="B249" s="188">
        <v>17</v>
      </c>
      <c r="C249" s="547"/>
      <c r="D249" s="547"/>
      <c r="E249" s="546"/>
      <c r="F249" s="189" t="s">
        <v>730</v>
      </c>
      <c r="G249" s="189" t="s">
        <v>731</v>
      </c>
      <c r="H249" s="190" t="s">
        <v>726</v>
      </c>
      <c r="I249" s="555"/>
      <c r="J249" s="190" t="s">
        <v>732</v>
      </c>
      <c r="K249" s="191">
        <v>1</v>
      </c>
      <c r="L249" s="188" t="s">
        <v>41</v>
      </c>
      <c r="M249" s="188" t="s">
        <v>42</v>
      </c>
      <c r="N249" s="188" t="s">
        <v>43</v>
      </c>
      <c r="O249" s="188" t="s">
        <v>44</v>
      </c>
      <c r="P249" s="188" t="s">
        <v>41</v>
      </c>
      <c r="Q249" s="188" t="s">
        <v>42</v>
      </c>
      <c r="R249" s="188" t="s">
        <v>43</v>
      </c>
      <c r="S249" s="188" t="s">
        <v>44</v>
      </c>
      <c r="T249" s="192">
        <v>11</v>
      </c>
      <c r="U249" s="192">
        <v>11</v>
      </c>
      <c r="V249" s="193">
        <f t="shared" si="20"/>
        <v>1</v>
      </c>
      <c r="W249" s="193">
        <f t="shared" si="21"/>
        <v>1</v>
      </c>
      <c r="X249" s="190" t="str">
        <f t="shared" si="22"/>
        <v>SATISFACTORIO</v>
      </c>
      <c r="Y249" s="216" t="s">
        <v>737</v>
      </c>
      <c r="Z249" s="283" t="s">
        <v>920</v>
      </c>
    </row>
    <row r="250" spans="1:26" s="27" customFormat="1" ht="408.75" customHeight="1">
      <c r="A250" s="545"/>
      <c r="B250" s="188">
        <v>19</v>
      </c>
      <c r="C250" s="547"/>
      <c r="D250" s="547"/>
      <c r="E250" s="546"/>
      <c r="F250" s="189" t="s">
        <v>733</v>
      </c>
      <c r="G250" s="189" t="s">
        <v>734</v>
      </c>
      <c r="H250" s="190" t="s">
        <v>726</v>
      </c>
      <c r="I250" s="555"/>
      <c r="J250" s="190" t="s">
        <v>735</v>
      </c>
      <c r="K250" s="191">
        <v>1</v>
      </c>
      <c r="L250" s="188" t="s">
        <v>41</v>
      </c>
      <c r="M250" s="188" t="s">
        <v>42</v>
      </c>
      <c r="N250" s="188" t="s">
        <v>43</v>
      </c>
      <c r="O250" s="188" t="s">
        <v>44</v>
      </c>
      <c r="P250" s="188" t="s">
        <v>41</v>
      </c>
      <c r="Q250" s="188" t="s">
        <v>42</v>
      </c>
      <c r="R250" s="188" t="s">
        <v>43</v>
      </c>
      <c r="S250" s="188" t="s">
        <v>44</v>
      </c>
      <c r="T250" s="192" t="s">
        <v>51</v>
      </c>
      <c r="U250" s="192" t="s">
        <v>51</v>
      </c>
      <c r="V250" s="193" t="s">
        <v>51</v>
      </c>
      <c r="W250" s="193" t="s">
        <v>51</v>
      </c>
      <c r="X250" s="190" t="s">
        <v>51</v>
      </c>
      <c r="Y250" s="216" t="s">
        <v>736</v>
      </c>
      <c r="Z250" s="282" t="s">
        <v>51</v>
      </c>
    </row>
    <row r="251" spans="1:26" s="27" customFormat="1" ht="408.75" customHeight="1">
      <c r="A251" s="416" t="s">
        <v>805</v>
      </c>
      <c r="B251" s="220">
        <v>1</v>
      </c>
      <c r="C251" s="406" t="s">
        <v>673</v>
      </c>
      <c r="D251" s="221" t="s">
        <v>164</v>
      </c>
      <c r="E251" s="222" t="s">
        <v>806</v>
      </c>
      <c r="F251" s="222" t="s">
        <v>807</v>
      </c>
      <c r="G251" s="222" t="s">
        <v>808</v>
      </c>
      <c r="H251" s="221" t="s">
        <v>809</v>
      </c>
      <c r="I251" s="221" t="s">
        <v>810</v>
      </c>
      <c r="J251" s="221" t="s">
        <v>171</v>
      </c>
      <c r="K251" s="223">
        <v>1</v>
      </c>
      <c r="L251" s="224" t="s">
        <v>41</v>
      </c>
      <c r="M251" s="224" t="s">
        <v>42</v>
      </c>
      <c r="N251" s="224" t="s">
        <v>43</v>
      </c>
      <c r="O251" s="224" t="s">
        <v>44</v>
      </c>
      <c r="P251" s="224" t="s">
        <v>41</v>
      </c>
      <c r="Q251" s="224" t="s">
        <v>42</v>
      </c>
      <c r="R251" s="224" t="s">
        <v>43</v>
      </c>
      <c r="S251" s="224" t="s">
        <v>44</v>
      </c>
      <c r="T251" s="225">
        <v>1</v>
      </c>
      <c r="U251" s="225">
        <v>1</v>
      </c>
      <c r="V251" s="226">
        <f>+T251/U251</f>
        <v>1</v>
      </c>
      <c r="W251" s="226">
        <f>+V251/K251</f>
        <v>1</v>
      </c>
      <c r="X251" s="227" t="str">
        <f>IF(V251&gt;=95%,$O$12,IF(V251&gt;=70%,$N$12,IF(V251&gt;=50%,$M$12,IF(V251&lt;50%,$L$12,))))</f>
        <v>SATISFACTORIO</v>
      </c>
      <c r="Y251" s="232" t="s">
        <v>811</v>
      </c>
      <c r="Z251" s="273" t="s">
        <v>919</v>
      </c>
    </row>
    <row r="252" spans="1:26" s="27" customFormat="1" ht="408.75" customHeight="1">
      <c r="A252" s="416"/>
      <c r="B252" s="220">
        <v>2</v>
      </c>
      <c r="C252" s="406"/>
      <c r="D252" s="221" t="s">
        <v>164</v>
      </c>
      <c r="E252" s="222" t="s">
        <v>812</v>
      </c>
      <c r="F252" s="222" t="s">
        <v>813</v>
      </c>
      <c r="G252" s="222"/>
      <c r="H252" s="221" t="s">
        <v>814</v>
      </c>
      <c r="I252" s="221" t="s">
        <v>815</v>
      </c>
      <c r="J252" s="221" t="s">
        <v>816</v>
      </c>
      <c r="K252" s="223">
        <v>1</v>
      </c>
      <c r="L252" s="224" t="s">
        <v>41</v>
      </c>
      <c r="M252" s="224" t="s">
        <v>42</v>
      </c>
      <c r="N252" s="224" t="s">
        <v>43</v>
      </c>
      <c r="O252" s="224" t="s">
        <v>44</v>
      </c>
      <c r="P252" s="224" t="s">
        <v>41</v>
      </c>
      <c r="Q252" s="224" t="s">
        <v>42</v>
      </c>
      <c r="R252" s="224" t="s">
        <v>43</v>
      </c>
      <c r="S252" s="224" t="s">
        <v>44</v>
      </c>
      <c r="T252" s="225">
        <v>1</v>
      </c>
      <c r="U252" s="225">
        <v>1</v>
      </c>
      <c r="V252" s="226">
        <f aca="true" t="shared" si="23" ref="V252:V259">+T252/U252</f>
        <v>1</v>
      </c>
      <c r="W252" s="226">
        <f aca="true" t="shared" si="24" ref="W252:W259">+V252/K252</f>
        <v>1</v>
      </c>
      <c r="X252" s="227" t="str">
        <f aca="true" t="shared" si="25" ref="X252:X259">IF(V252&gt;=95%,$O$12,IF(V252&gt;=70%,$N$12,IF(V252&gt;=50%,$M$12,IF(V252&lt;50%,$L$12,))))</f>
        <v>SATISFACTORIO</v>
      </c>
      <c r="Y252" s="232" t="s">
        <v>817</v>
      </c>
      <c r="Z252" s="232" t="s">
        <v>817</v>
      </c>
    </row>
    <row r="253" spans="1:26" s="27" customFormat="1" ht="408.75" customHeight="1">
      <c r="A253" s="416"/>
      <c r="B253" s="220">
        <v>3</v>
      </c>
      <c r="C253" s="406"/>
      <c r="D253" s="221" t="s">
        <v>164</v>
      </c>
      <c r="E253" s="222" t="s">
        <v>818</v>
      </c>
      <c r="F253" s="222" t="s">
        <v>819</v>
      </c>
      <c r="G253" s="222" t="s">
        <v>820</v>
      </c>
      <c r="H253" s="221" t="s">
        <v>821</v>
      </c>
      <c r="I253" s="221" t="s">
        <v>822</v>
      </c>
      <c r="J253" s="221" t="s">
        <v>823</v>
      </c>
      <c r="K253" s="223">
        <v>1</v>
      </c>
      <c r="L253" s="224" t="s">
        <v>41</v>
      </c>
      <c r="M253" s="224" t="s">
        <v>42</v>
      </c>
      <c r="N253" s="224" t="s">
        <v>43</v>
      </c>
      <c r="O253" s="224" t="s">
        <v>44</v>
      </c>
      <c r="P253" s="224" t="s">
        <v>41</v>
      </c>
      <c r="Q253" s="224" t="s">
        <v>42</v>
      </c>
      <c r="R253" s="224" t="s">
        <v>43</v>
      </c>
      <c r="S253" s="224" t="s">
        <v>44</v>
      </c>
      <c r="T253" s="225">
        <v>65</v>
      </c>
      <c r="U253" s="225">
        <v>65</v>
      </c>
      <c r="V253" s="226">
        <f t="shared" si="23"/>
        <v>1</v>
      </c>
      <c r="W253" s="226">
        <f t="shared" si="24"/>
        <v>1</v>
      </c>
      <c r="X253" s="227" t="str">
        <f t="shared" si="25"/>
        <v>SATISFACTORIO</v>
      </c>
      <c r="Y253" s="232" t="s">
        <v>824</v>
      </c>
      <c r="Z253" s="232" t="s">
        <v>824</v>
      </c>
    </row>
    <row r="254" spans="1:26" s="27" customFormat="1" ht="408.75" customHeight="1">
      <c r="A254" s="416"/>
      <c r="B254" s="220">
        <v>4</v>
      </c>
      <c r="C254" s="406"/>
      <c r="D254" s="221" t="s">
        <v>164</v>
      </c>
      <c r="E254" s="222" t="s">
        <v>825</v>
      </c>
      <c r="F254" s="222" t="s">
        <v>916</v>
      </c>
      <c r="G254" s="222" t="s">
        <v>826</v>
      </c>
      <c r="H254" s="221" t="s">
        <v>821</v>
      </c>
      <c r="I254" s="221" t="s">
        <v>827</v>
      </c>
      <c r="J254" s="221" t="s">
        <v>171</v>
      </c>
      <c r="K254" s="223">
        <v>1</v>
      </c>
      <c r="L254" s="224" t="s">
        <v>41</v>
      </c>
      <c r="M254" s="224" t="s">
        <v>42</v>
      </c>
      <c r="N254" s="224" t="s">
        <v>43</v>
      </c>
      <c r="O254" s="224" t="s">
        <v>44</v>
      </c>
      <c r="P254" s="224" t="s">
        <v>41</v>
      </c>
      <c r="Q254" s="224" t="s">
        <v>42</v>
      </c>
      <c r="R254" s="224" t="s">
        <v>43</v>
      </c>
      <c r="S254" s="224" t="s">
        <v>44</v>
      </c>
      <c r="T254" s="225">
        <v>2</v>
      </c>
      <c r="U254" s="225">
        <v>2</v>
      </c>
      <c r="V254" s="226">
        <f t="shared" si="23"/>
        <v>1</v>
      </c>
      <c r="W254" s="226">
        <f t="shared" si="24"/>
        <v>1</v>
      </c>
      <c r="X254" s="227" t="str">
        <f t="shared" si="25"/>
        <v>SATISFACTORIO</v>
      </c>
      <c r="Y254" s="232" t="s">
        <v>828</v>
      </c>
      <c r="Z254" s="264" t="s">
        <v>917</v>
      </c>
    </row>
    <row r="255" spans="1:30" s="27" customFormat="1" ht="408.75" customHeight="1">
      <c r="A255" s="416"/>
      <c r="B255" s="220">
        <v>5</v>
      </c>
      <c r="C255" s="221"/>
      <c r="D255" s="221" t="s">
        <v>119</v>
      </c>
      <c r="E255" s="228" t="s">
        <v>80</v>
      </c>
      <c r="F255" s="229" t="s">
        <v>136</v>
      </c>
      <c r="G255" s="229" t="s">
        <v>137</v>
      </c>
      <c r="H255" s="221" t="s">
        <v>821</v>
      </c>
      <c r="I255" s="230" t="s">
        <v>83</v>
      </c>
      <c r="J255" s="230" t="s">
        <v>829</v>
      </c>
      <c r="K255" s="223">
        <v>1</v>
      </c>
      <c r="L255" s="224" t="s">
        <v>41</v>
      </c>
      <c r="M255" s="224" t="s">
        <v>42</v>
      </c>
      <c r="N255" s="224" t="s">
        <v>43</v>
      </c>
      <c r="O255" s="224" t="s">
        <v>44</v>
      </c>
      <c r="P255" s="224" t="s">
        <v>41</v>
      </c>
      <c r="Q255" s="224" t="s">
        <v>42</v>
      </c>
      <c r="R255" s="224" t="s">
        <v>43</v>
      </c>
      <c r="S255" s="224" t="s">
        <v>44</v>
      </c>
      <c r="T255" s="225">
        <v>4.03</v>
      </c>
      <c r="U255" s="225">
        <v>31</v>
      </c>
      <c r="V255" s="226">
        <f t="shared" si="23"/>
        <v>0.13</v>
      </c>
      <c r="W255" s="226">
        <f t="shared" si="24"/>
        <v>0.13</v>
      </c>
      <c r="X255" s="243" t="str">
        <f t="shared" si="25"/>
        <v>INSATISFACTORIO</v>
      </c>
      <c r="Y255" s="232" t="s">
        <v>830</v>
      </c>
      <c r="Z255" s="264" t="s">
        <v>915</v>
      </c>
      <c r="AD255" s="259"/>
    </row>
    <row r="256" spans="1:30" s="27" customFormat="1" ht="408.75" customHeight="1">
      <c r="A256" s="416"/>
      <c r="B256" s="220">
        <v>6</v>
      </c>
      <c r="C256" s="221" t="s">
        <v>68</v>
      </c>
      <c r="D256" s="221" t="s">
        <v>119</v>
      </c>
      <c r="E256" s="228" t="s">
        <v>86</v>
      </c>
      <c r="F256" s="228" t="s">
        <v>87</v>
      </c>
      <c r="G256" s="228" t="s">
        <v>87</v>
      </c>
      <c r="H256" s="221" t="s">
        <v>821</v>
      </c>
      <c r="I256" s="227" t="s">
        <v>88</v>
      </c>
      <c r="J256" s="227" t="s">
        <v>89</v>
      </c>
      <c r="K256" s="231">
        <v>1</v>
      </c>
      <c r="L256" s="224" t="s">
        <v>41</v>
      </c>
      <c r="M256" s="224" t="s">
        <v>42</v>
      </c>
      <c r="N256" s="224" t="s">
        <v>43</v>
      </c>
      <c r="O256" s="224" t="s">
        <v>44</v>
      </c>
      <c r="P256" s="224" t="s">
        <v>41</v>
      </c>
      <c r="Q256" s="224" t="s">
        <v>42</v>
      </c>
      <c r="R256" s="224" t="s">
        <v>43</v>
      </c>
      <c r="S256" s="224" t="s">
        <v>44</v>
      </c>
      <c r="T256" s="225">
        <v>9</v>
      </c>
      <c r="U256" s="225">
        <v>10</v>
      </c>
      <c r="V256" s="226">
        <f t="shared" si="23"/>
        <v>0.9</v>
      </c>
      <c r="W256" s="226">
        <f t="shared" si="24"/>
        <v>0.9</v>
      </c>
      <c r="X256" s="227" t="str">
        <f t="shared" si="25"/>
        <v>ACEPTABLE</v>
      </c>
      <c r="Y256" s="232" t="s">
        <v>831</v>
      </c>
      <c r="Z256" s="264" t="s">
        <v>914</v>
      </c>
      <c r="AD256" s="259"/>
    </row>
    <row r="257" spans="1:26" s="27" customFormat="1" ht="409.5" customHeight="1">
      <c r="A257" s="416"/>
      <c r="B257" s="220">
        <v>7</v>
      </c>
      <c r="C257" s="221" t="s">
        <v>198</v>
      </c>
      <c r="D257" s="221" t="s">
        <v>119</v>
      </c>
      <c r="E257" s="228" t="s">
        <v>75</v>
      </c>
      <c r="F257" s="228" t="s">
        <v>76</v>
      </c>
      <c r="G257" s="228" t="s">
        <v>76</v>
      </c>
      <c r="H257" s="221" t="s">
        <v>821</v>
      </c>
      <c r="I257" s="227" t="s">
        <v>77</v>
      </c>
      <c r="J257" s="227" t="s">
        <v>78</v>
      </c>
      <c r="K257" s="231">
        <v>1</v>
      </c>
      <c r="L257" s="224" t="s">
        <v>41</v>
      </c>
      <c r="M257" s="224" t="s">
        <v>42</v>
      </c>
      <c r="N257" s="224" t="s">
        <v>43</v>
      </c>
      <c r="O257" s="224" t="s">
        <v>44</v>
      </c>
      <c r="P257" s="224" t="s">
        <v>41</v>
      </c>
      <c r="Q257" s="224" t="s">
        <v>42</v>
      </c>
      <c r="R257" s="224" t="s">
        <v>43</v>
      </c>
      <c r="S257" s="224" t="s">
        <v>44</v>
      </c>
      <c r="T257" s="225">
        <v>11</v>
      </c>
      <c r="U257" s="225">
        <v>18</v>
      </c>
      <c r="V257" s="226">
        <f t="shared" si="23"/>
        <v>0.6111111111111112</v>
      </c>
      <c r="W257" s="226">
        <f t="shared" si="24"/>
        <v>0.6111111111111112</v>
      </c>
      <c r="X257" s="227" t="str">
        <f t="shared" si="25"/>
        <v>MINIMO</v>
      </c>
      <c r="Y257" s="232" t="s">
        <v>832</v>
      </c>
      <c r="Z257" s="232" t="s">
        <v>832</v>
      </c>
    </row>
    <row r="258" spans="1:26" s="27" customFormat="1" ht="408.75" customHeight="1">
      <c r="A258" s="416"/>
      <c r="B258" s="220">
        <v>8</v>
      </c>
      <c r="C258" s="406" t="s">
        <v>68</v>
      </c>
      <c r="D258" s="406" t="s">
        <v>152</v>
      </c>
      <c r="E258" s="417" t="s">
        <v>98</v>
      </c>
      <c r="F258" s="222" t="s">
        <v>99</v>
      </c>
      <c r="G258" s="228" t="s">
        <v>100</v>
      </c>
      <c r="H258" s="221" t="s">
        <v>788</v>
      </c>
      <c r="I258" s="406" t="s">
        <v>102</v>
      </c>
      <c r="J258" s="221" t="s">
        <v>103</v>
      </c>
      <c r="K258" s="223">
        <v>1</v>
      </c>
      <c r="L258" s="224" t="s">
        <v>41</v>
      </c>
      <c r="M258" s="224" t="s">
        <v>42</v>
      </c>
      <c r="N258" s="224" t="s">
        <v>43</v>
      </c>
      <c r="O258" s="224" t="s">
        <v>44</v>
      </c>
      <c r="P258" s="224" t="s">
        <v>41</v>
      </c>
      <c r="Q258" s="224" t="s">
        <v>42</v>
      </c>
      <c r="R258" s="224" t="s">
        <v>43</v>
      </c>
      <c r="S258" s="224" t="s">
        <v>44</v>
      </c>
      <c r="T258" s="225">
        <v>1</v>
      </c>
      <c r="U258" s="225">
        <v>1</v>
      </c>
      <c r="V258" s="226">
        <f t="shared" si="23"/>
        <v>1</v>
      </c>
      <c r="W258" s="226">
        <f t="shared" si="24"/>
        <v>1</v>
      </c>
      <c r="X258" s="227" t="str">
        <f t="shared" si="25"/>
        <v>SATISFACTORIO</v>
      </c>
      <c r="Y258" s="232" t="s">
        <v>833</v>
      </c>
      <c r="Z258" s="232" t="s">
        <v>913</v>
      </c>
    </row>
    <row r="259" spans="1:26" s="27" customFormat="1" ht="408.75" customHeight="1">
      <c r="A259" s="416"/>
      <c r="B259" s="220">
        <v>9</v>
      </c>
      <c r="C259" s="406"/>
      <c r="D259" s="406"/>
      <c r="E259" s="417"/>
      <c r="F259" s="222" t="s">
        <v>105</v>
      </c>
      <c r="G259" s="222" t="s">
        <v>105</v>
      </c>
      <c r="H259" s="221" t="s">
        <v>788</v>
      </c>
      <c r="I259" s="406"/>
      <c r="J259" s="221" t="s">
        <v>106</v>
      </c>
      <c r="K259" s="223">
        <v>1</v>
      </c>
      <c r="L259" s="224" t="s">
        <v>41</v>
      </c>
      <c r="M259" s="224" t="s">
        <v>42</v>
      </c>
      <c r="N259" s="224" t="s">
        <v>43</v>
      </c>
      <c r="O259" s="224" t="s">
        <v>44</v>
      </c>
      <c r="P259" s="224" t="s">
        <v>41</v>
      </c>
      <c r="Q259" s="224" t="s">
        <v>42</v>
      </c>
      <c r="R259" s="224" t="s">
        <v>43</v>
      </c>
      <c r="S259" s="224" t="s">
        <v>44</v>
      </c>
      <c r="T259" s="225">
        <v>1</v>
      </c>
      <c r="U259" s="225">
        <v>1</v>
      </c>
      <c r="V259" s="226">
        <f t="shared" si="23"/>
        <v>1</v>
      </c>
      <c r="W259" s="226">
        <f t="shared" si="24"/>
        <v>1</v>
      </c>
      <c r="X259" s="227" t="str">
        <f t="shared" si="25"/>
        <v>SATISFACTORIO</v>
      </c>
      <c r="Y259" s="232" t="s">
        <v>834</v>
      </c>
      <c r="Z259" s="232" t="s">
        <v>912</v>
      </c>
    </row>
    <row r="260" spans="1:26" s="27" customFormat="1" ht="408.75" customHeight="1">
      <c r="A260" s="416"/>
      <c r="B260" s="220">
        <v>10</v>
      </c>
      <c r="C260" s="406"/>
      <c r="D260" s="406"/>
      <c r="E260" s="417"/>
      <c r="F260" s="222" t="s">
        <v>108</v>
      </c>
      <c r="G260" s="222" t="s">
        <v>108</v>
      </c>
      <c r="H260" s="221" t="s">
        <v>788</v>
      </c>
      <c r="I260" s="406"/>
      <c r="J260" s="221" t="s">
        <v>109</v>
      </c>
      <c r="K260" s="223">
        <v>1</v>
      </c>
      <c r="L260" s="224" t="s">
        <v>41</v>
      </c>
      <c r="M260" s="224" t="s">
        <v>42</v>
      </c>
      <c r="N260" s="224" t="s">
        <v>43</v>
      </c>
      <c r="O260" s="224" t="s">
        <v>44</v>
      </c>
      <c r="P260" s="224" t="s">
        <v>41</v>
      </c>
      <c r="Q260" s="224" t="s">
        <v>42</v>
      </c>
      <c r="R260" s="224" t="s">
        <v>43</v>
      </c>
      <c r="S260" s="224" t="s">
        <v>44</v>
      </c>
      <c r="T260" s="225" t="s">
        <v>51</v>
      </c>
      <c r="U260" s="225" t="s">
        <v>51</v>
      </c>
      <c r="V260" s="225" t="s">
        <v>51</v>
      </c>
      <c r="W260" s="225" t="s">
        <v>51</v>
      </c>
      <c r="X260" s="227" t="s">
        <v>51</v>
      </c>
      <c r="Y260" s="232" t="s">
        <v>791</v>
      </c>
      <c r="Z260" s="262" t="s">
        <v>51</v>
      </c>
    </row>
    <row r="261" spans="1:25" s="27" customFormat="1" ht="103.5">
      <c r="A261" s="29"/>
      <c r="B261" s="30"/>
      <c r="C261" s="31"/>
      <c r="D261" s="31"/>
      <c r="E261" s="32"/>
      <c r="F261" s="32"/>
      <c r="G261" s="32"/>
      <c r="H261" s="31"/>
      <c r="I261" s="31"/>
      <c r="J261" s="31"/>
      <c r="K261" s="33"/>
      <c r="L261" s="34"/>
      <c r="M261" s="34"/>
      <c r="N261" s="34"/>
      <c r="O261" s="34"/>
      <c r="P261" s="35"/>
      <c r="Q261" s="35"/>
      <c r="R261" s="35"/>
      <c r="S261" s="35"/>
      <c r="T261" s="35"/>
      <c r="U261" s="35"/>
      <c r="V261" s="164"/>
      <c r="W261" s="164"/>
      <c r="X261" s="35"/>
      <c r="Y261" s="107"/>
    </row>
    <row r="262" spans="1:25" s="27" customFormat="1" ht="103.5">
      <c r="A262" s="29"/>
      <c r="B262" s="30"/>
      <c r="C262" s="31"/>
      <c r="D262" s="31"/>
      <c r="E262" s="32"/>
      <c r="F262" s="32"/>
      <c r="G262" s="32"/>
      <c r="H262" s="31"/>
      <c r="I262" s="31"/>
      <c r="J262" s="31"/>
      <c r="K262" s="33"/>
      <c r="L262" s="34"/>
      <c r="M262" s="34"/>
      <c r="N262" s="34"/>
      <c r="O262" s="34"/>
      <c r="P262" s="35"/>
      <c r="Q262" s="35"/>
      <c r="R262" s="35"/>
      <c r="S262" s="35"/>
      <c r="T262" s="35"/>
      <c r="U262" s="35"/>
      <c r="V262" s="164"/>
      <c r="W262" s="164"/>
      <c r="X262" s="35"/>
      <c r="Y262" s="107"/>
    </row>
    <row r="304" ht="103.5"/>
    <row r="305" ht="103.5"/>
    <row r="306" ht="103.5"/>
    <row r="307" ht="103.5"/>
    <row r="308" ht="103.5"/>
    <row r="309" ht="103.5"/>
    <row r="310" ht="103.5"/>
    <row r="311" ht="103.5"/>
    <row r="312" ht="103.5"/>
  </sheetData>
  <sheetProtection/>
  <protectedRanges>
    <protectedRange sqref="F137:G137" name="Datos Plantilla_2_4_1_1"/>
    <protectedRange sqref="F186:G186" name="Datos Plantilla_2_4_1_1_1"/>
  </protectedRanges>
  <mergeCells count="637">
    <mergeCell ref="Z169:Z170"/>
    <mergeCell ref="Z221:Z227"/>
    <mergeCell ref="Z118:Z131"/>
    <mergeCell ref="Z138:Z139"/>
    <mergeCell ref="Z154:Z155"/>
    <mergeCell ref="Z152:Z153"/>
    <mergeCell ref="Z148:Z151"/>
    <mergeCell ref="Z144:Z147"/>
    <mergeCell ref="Z140:Z143"/>
    <mergeCell ref="Z134:Z135"/>
    <mergeCell ref="T20:T21"/>
    <mergeCell ref="Z26:Z28"/>
    <mergeCell ref="Z50:Z51"/>
    <mergeCell ref="Z46:Z48"/>
    <mergeCell ref="Z239:Z240"/>
    <mergeCell ref="Z55:Z57"/>
    <mergeCell ref="Y20:Y21"/>
    <mergeCell ref="X20:X21"/>
    <mergeCell ref="W20:W21"/>
    <mergeCell ref="V20:V21"/>
    <mergeCell ref="U20:U21"/>
    <mergeCell ref="Z29:Z31"/>
    <mergeCell ref="Z33:Z34"/>
    <mergeCell ref="Z35:Z36"/>
    <mergeCell ref="Z37:Z38"/>
    <mergeCell ref="Z20:Z21"/>
    <mergeCell ref="Y33:Y34"/>
    <mergeCell ref="V37:V38"/>
    <mergeCell ref="W37:W38"/>
    <mergeCell ref="X37:X38"/>
    <mergeCell ref="Z13:Z16"/>
    <mergeCell ref="Z17:Z19"/>
    <mergeCell ref="F169:F170"/>
    <mergeCell ref="E169:E170"/>
    <mergeCell ref="D169:D170"/>
    <mergeCell ref="B169:B170"/>
    <mergeCell ref="L169:L170"/>
    <mergeCell ref="K169:K170"/>
    <mergeCell ref="J169:J170"/>
    <mergeCell ref="I169:I170"/>
    <mergeCell ref="G169:G170"/>
    <mergeCell ref="R169:R170"/>
    <mergeCell ref="Q169:Q170"/>
    <mergeCell ref="P169:P170"/>
    <mergeCell ref="O169:O170"/>
    <mergeCell ref="N169:N170"/>
    <mergeCell ref="M169:M170"/>
    <mergeCell ref="E178:E180"/>
    <mergeCell ref="I178:I180"/>
    <mergeCell ref="C181:C182"/>
    <mergeCell ref="Y169:Y170"/>
    <mergeCell ref="X169:X170"/>
    <mergeCell ref="W169:W170"/>
    <mergeCell ref="V169:V170"/>
    <mergeCell ref="U169:U170"/>
    <mergeCell ref="T169:T170"/>
    <mergeCell ref="S169:S170"/>
    <mergeCell ref="T239:T240"/>
    <mergeCell ref="U239:U240"/>
    <mergeCell ref="D243:D250"/>
    <mergeCell ref="C246:C250"/>
    <mergeCell ref="E248:E250"/>
    <mergeCell ref="I248:I250"/>
    <mergeCell ref="P239:P240"/>
    <mergeCell ref="Q239:Q240"/>
    <mergeCell ref="N239:N240"/>
    <mergeCell ref="O239:O240"/>
    <mergeCell ref="C235:C242"/>
    <mergeCell ref="E239:E240"/>
    <mergeCell ref="V239:V240"/>
    <mergeCell ref="W239:W240"/>
    <mergeCell ref="X239:X240"/>
    <mergeCell ref="Y239:Y240"/>
    <mergeCell ref="H239:H240"/>
    <mergeCell ref="I239:I240"/>
    <mergeCell ref="R239:R240"/>
    <mergeCell ref="S239:S240"/>
    <mergeCell ref="D212:D217"/>
    <mergeCell ref="F221:F227"/>
    <mergeCell ref="L239:L240"/>
    <mergeCell ref="M239:M240"/>
    <mergeCell ref="A166:A182"/>
    <mergeCell ref="C168:C171"/>
    <mergeCell ref="I208:I211"/>
    <mergeCell ref="A231:A250"/>
    <mergeCell ref="C231:C233"/>
    <mergeCell ref="D231:D242"/>
    <mergeCell ref="A196:A211"/>
    <mergeCell ref="C196:C204"/>
    <mergeCell ref="D196:D207"/>
    <mergeCell ref="C205:C211"/>
    <mergeCell ref="D208:D211"/>
    <mergeCell ref="E208:E211"/>
    <mergeCell ref="O154:O155"/>
    <mergeCell ref="N154:N155"/>
    <mergeCell ref="M154:M155"/>
    <mergeCell ref="L154:L155"/>
    <mergeCell ref="K154:K155"/>
    <mergeCell ref="F239:F240"/>
    <mergeCell ref="G239:G240"/>
    <mergeCell ref="J239:J240"/>
    <mergeCell ref="K239:K240"/>
    <mergeCell ref="H169:H170"/>
    <mergeCell ref="A55:A71"/>
    <mergeCell ref="Y154:Y155"/>
    <mergeCell ref="X154:X155"/>
    <mergeCell ref="W154:W155"/>
    <mergeCell ref="V154:V155"/>
    <mergeCell ref="U154:U155"/>
    <mergeCell ref="T154:T155"/>
    <mergeCell ref="S154:S155"/>
    <mergeCell ref="R154:R155"/>
    <mergeCell ref="Q154:Q155"/>
    <mergeCell ref="J55:J57"/>
    <mergeCell ref="I55:I57"/>
    <mergeCell ref="H55:H57"/>
    <mergeCell ref="G55:G57"/>
    <mergeCell ref="F55:F57"/>
    <mergeCell ref="E55:E57"/>
    <mergeCell ref="P55:P57"/>
    <mergeCell ref="O55:O57"/>
    <mergeCell ref="N55:N57"/>
    <mergeCell ref="M55:M57"/>
    <mergeCell ref="L55:L57"/>
    <mergeCell ref="K55:K57"/>
    <mergeCell ref="V50:V51"/>
    <mergeCell ref="W50:W51"/>
    <mergeCell ref="X50:X51"/>
    <mergeCell ref="Y50:Y51"/>
    <mergeCell ref="Y55:Y57"/>
    <mergeCell ref="X55:X57"/>
    <mergeCell ref="W55:W57"/>
    <mergeCell ref="V55:V57"/>
    <mergeCell ref="P50:P51"/>
    <mergeCell ref="Q50:Q51"/>
    <mergeCell ref="R50:R51"/>
    <mergeCell ref="S50:S51"/>
    <mergeCell ref="T50:T51"/>
    <mergeCell ref="U50:U51"/>
    <mergeCell ref="J50:J51"/>
    <mergeCell ref="K50:K51"/>
    <mergeCell ref="L50:L51"/>
    <mergeCell ref="M50:M51"/>
    <mergeCell ref="N50:N51"/>
    <mergeCell ref="O50:O51"/>
    <mergeCell ref="W46:W48"/>
    <mergeCell ref="X46:X48"/>
    <mergeCell ref="Y46:Y48"/>
    <mergeCell ref="B50:B51"/>
    <mergeCell ref="D50:D54"/>
    <mergeCell ref="E50:E54"/>
    <mergeCell ref="F50:F51"/>
    <mergeCell ref="G50:G51"/>
    <mergeCell ref="H50:H51"/>
    <mergeCell ref="I50:I54"/>
    <mergeCell ref="Q46:Q48"/>
    <mergeCell ref="R46:R48"/>
    <mergeCell ref="S46:S48"/>
    <mergeCell ref="T46:T48"/>
    <mergeCell ref="U46:U48"/>
    <mergeCell ref="V46:V48"/>
    <mergeCell ref="F20:F21"/>
    <mergeCell ref="E20:E21"/>
    <mergeCell ref="D13:D21"/>
    <mergeCell ref="N46:N48"/>
    <mergeCell ref="O46:O48"/>
    <mergeCell ref="P46:P48"/>
    <mergeCell ref="I46:I48"/>
    <mergeCell ref="J46:J48"/>
    <mergeCell ref="K46:K48"/>
    <mergeCell ref="L46:L48"/>
    <mergeCell ref="M46:M48"/>
    <mergeCell ref="J20:J21"/>
    <mergeCell ref="K17:K19"/>
    <mergeCell ref="J17:J19"/>
    <mergeCell ref="I17:I19"/>
    <mergeCell ref="H17:H19"/>
    <mergeCell ref="K33:K34"/>
    <mergeCell ref="L33:L34"/>
    <mergeCell ref="M33:M34"/>
    <mergeCell ref="L29:L31"/>
    <mergeCell ref="Q17:Q19"/>
    <mergeCell ref="P17:P19"/>
    <mergeCell ref="O17:O19"/>
    <mergeCell ref="N17:N19"/>
    <mergeCell ref="M17:M19"/>
    <mergeCell ref="L17:L19"/>
    <mergeCell ref="A39:A54"/>
    <mergeCell ref="C39:C41"/>
    <mergeCell ref="D39:D41"/>
    <mergeCell ref="C42:C43"/>
    <mergeCell ref="D42:D43"/>
    <mergeCell ref="U37:U38"/>
    <mergeCell ref="E46:E48"/>
    <mergeCell ref="F46:F48"/>
    <mergeCell ref="G46:G48"/>
    <mergeCell ref="H46:H48"/>
    <mergeCell ref="I13:I16"/>
    <mergeCell ref="H13:H16"/>
    <mergeCell ref="G13:G16"/>
    <mergeCell ref="F13:F16"/>
    <mergeCell ref="E13:E16"/>
    <mergeCell ref="E17:E19"/>
    <mergeCell ref="G17:G19"/>
    <mergeCell ref="F17:F19"/>
    <mergeCell ref="O13:O16"/>
    <mergeCell ref="N13:N16"/>
    <mergeCell ref="M13:M16"/>
    <mergeCell ref="L13:L16"/>
    <mergeCell ref="K13:K16"/>
    <mergeCell ref="J13:J16"/>
    <mergeCell ref="V17:V19"/>
    <mergeCell ref="T13:T16"/>
    <mergeCell ref="S13:S16"/>
    <mergeCell ref="R13:R16"/>
    <mergeCell ref="Q13:Q16"/>
    <mergeCell ref="P13:P16"/>
    <mergeCell ref="U17:U19"/>
    <mergeCell ref="T17:T19"/>
    <mergeCell ref="S17:S19"/>
    <mergeCell ref="R17:R19"/>
    <mergeCell ref="Y13:Y16"/>
    <mergeCell ref="X13:X16"/>
    <mergeCell ref="W13:W16"/>
    <mergeCell ref="V13:V16"/>
    <mergeCell ref="Y35:Y36"/>
    <mergeCell ref="V35:V36"/>
    <mergeCell ref="Y17:Y19"/>
    <mergeCell ref="X17:X19"/>
    <mergeCell ref="W17:W19"/>
    <mergeCell ref="W33:W34"/>
    <mergeCell ref="Y37:Y38"/>
    <mergeCell ref="W35:W36"/>
    <mergeCell ref="X35:X36"/>
    <mergeCell ref="F37:F38"/>
    <mergeCell ref="G37:G38"/>
    <mergeCell ref="H37:H38"/>
    <mergeCell ref="J37:J38"/>
    <mergeCell ref="K37:K38"/>
    <mergeCell ref="U35:U36"/>
    <mergeCell ref="S37:S38"/>
    <mergeCell ref="U13:U16"/>
    <mergeCell ref="O37:O38"/>
    <mergeCell ref="P37:P38"/>
    <mergeCell ref="Q37:Q38"/>
    <mergeCell ref="R37:R38"/>
    <mergeCell ref="L37:L38"/>
    <mergeCell ref="M37:M38"/>
    <mergeCell ref="N37:N38"/>
    <mergeCell ref="S35:S36"/>
    <mergeCell ref="T35:T36"/>
    <mergeCell ref="U33:U34"/>
    <mergeCell ref="V33:V34"/>
    <mergeCell ref="T37:T38"/>
    <mergeCell ref="M35:M36"/>
    <mergeCell ref="N35:N36"/>
    <mergeCell ref="P35:P36"/>
    <mergeCell ref="Q35:Q36"/>
    <mergeCell ref="R35:R36"/>
    <mergeCell ref="N33:N34"/>
    <mergeCell ref="O33:O34"/>
    <mergeCell ref="K35:K36"/>
    <mergeCell ref="O35:O36"/>
    <mergeCell ref="I33:I38"/>
    <mergeCell ref="J33:J34"/>
    <mergeCell ref="L35:L36"/>
    <mergeCell ref="X33:X34"/>
    <mergeCell ref="Q33:Q34"/>
    <mergeCell ref="R33:R34"/>
    <mergeCell ref="S33:S34"/>
    <mergeCell ref="T33:T34"/>
    <mergeCell ref="P33:P34"/>
    <mergeCell ref="X29:X31"/>
    <mergeCell ref="Y29:Y31"/>
    <mergeCell ref="B33:B34"/>
    <mergeCell ref="E33:E38"/>
    <mergeCell ref="F33:F34"/>
    <mergeCell ref="G33:G34"/>
    <mergeCell ref="H33:H34"/>
    <mergeCell ref="R29:R31"/>
    <mergeCell ref="S29:S31"/>
    <mergeCell ref="T29:T31"/>
    <mergeCell ref="U29:U31"/>
    <mergeCell ref="V29:V31"/>
    <mergeCell ref="W29:W31"/>
    <mergeCell ref="M29:M31"/>
    <mergeCell ref="N29:N31"/>
    <mergeCell ref="O29:O31"/>
    <mergeCell ref="P29:P31"/>
    <mergeCell ref="Q29:Q31"/>
    <mergeCell ref="X26:X28"/>
    <mergeCell ref="S26:S28"/>
    <mergeCell ref="T26:T28"/>
    <mergeCell ref="U26:U28"/>
    <mergeCell ref="V26:V28"/>
    <mergeCell ref="Y26:Y28"/>
    <mergeCell ref="B29:B31"/>
    <mergeCell ref="E29:E31"/>
    <mergeCell ref="F29:F31"/>
    <mergeCell ref="G29:G31"/>
    <mergeCell ref="H29:H31"/>
    <mergeCell ref="I29:I31"/>
    <mergeCell ref="J29:J31"/>
    <mergeCell ref="K29:K31"/>
    <mergeCell ref="R26:R28"/>
    <mergeCell ref="K26:K28"/>
    <mergeCell ref="W26:W28"/>
    <mergeCell ref="L26:L28"/>
    <mergeCell ref="M26:M28"/>
    <mergeCell ref="N26:N28"/>
    <mergeCell ref="O26:O28"/>
    <mergeCell ref="P26:P28"/>
    <mergeCell ref="Q26:Q28"/>
    <mergeCell ref="D45:D49"/>
    <mergeCell ref="F26:F28"/>
    <mergeCell ref="G26:G28"/>
    <mergeCell ref="H26:H28"/>
    <mergeCell ref="I26:I28"/>
    <mergeCell ref="J26:J28"/>
    <mergeCell ref="F35:F36"/>
    <mergeCell ref="G35:G36"/>
    <mergeCell ref="H35:H36"/>
    <mergeCell ref="J35:J36"/>
    <mergeCell ref="B20:B21"/>
    <mergeCell ref="D188:D190"/>
    <mergeCell ref="C193:C195"/>
    <mergeCell ref="A16:A38"/>
    <mergeCell ref="C22:C23"/>
    <mergeCell ref="D22:D23"/>
    <mergeCell ref="D25:D38"/>
    <mergeCell ref="B26:B28"/>
    <mergeCell ref="C26:C38"/>
    <mergeCell ref="C45:C54"/>
    <mergeCell ref="E26:E28"/>
    <mergeCell ref="B13:B16"/>
    <mergeCell ref="B46:B48"/>
    <mergeCell ref="D55:D57"/>
    <mergeCell ref="C55:C59"/>
    <mergeCell ref="B55:B57"/>
    <mergeCell ref="B37:B38"/>
    <mergeCell ref="B35:B36"/>
    <mergeCell ref="B17:B19"/>
    <mergeCell ref="E10:E12"/>
    <mergeCell ref="F10:G11"/>
    <mergeCell ref="D10:D12"/>
    <mergeCell ref="B10:B12"/>
    <mergeCell ref="C10:C12"/>
    <mergeCell ref="A10:A12"/>
    <mergeCell ref="S55:S57"/>
    <mergeCell ref="R55:R57"/>
    <mergeCell ref="Q55:Q57"/>
    <mergeCell ref="A1:D3"/>
    <mergeCell ref="E1:O1"/>
    <mergeCell ref="E2:O2"/>
    <mergeCell ref="E3:O3"/>
    <mergeCell ref="I4:J4"/>
    <mergeCell ref="C13:C21"/>
    <mergeCell ref="A5:O5"/>
    <mergeCell ref="A4:D4"/>
    <mergeCell ref="E4:H4"/>
    <mergeCell ref="K4:Z4"/>
    <mergeCell ref="H10:H12"/>
    <mergeCell ref="I10:K11"/>
    <mergeCell ref="A6:O6"/>
    <mergeCell ref="A7:O7"/>
    <mergeCell ref="L10:O11"/>
    <mergeCell ref="A8:O8"/>
    <mergeCell ref="A9:O9"/>
    <mergeCell ref="I82:I84"/>
    <mergeCell ref="C258:C260"/>
    <mergeCell ref="D258:D260"/>
    <mergeCell ref="E258:E260"/>
    <mergeCell ref="I258:I260"/>
    <mergeCell ref="E188:E190"/>
    <mergeCell ref="I188:I190"/>
    <mergeCell ref="C174:C175"/>
    <mergeCell ref="C178:C180"/>
    <mergeCell ref="G154:G155"/>
    <mergeCell ref="C251:C254"/>
    <mergeCell ref="C107:C113"/>
    <mergeCell ref="A183:A195"/>
    <mergeCell ref="C183:C192"/>
    <mergeCell ref="D183:D187"/>
    <mergeCell ref="D178:D180"/>
    <mergeCell ref="A107:A117"/>
    <mergeCell ref="A212:A230"/>
    <mergeCell ref="C212:C217"/>
    <mergeCell ref="A251:A260"/>
    <mergeCell ref="L108:L109"/>
    <mergeCell ref="J108:J109"/>
    <mergeCell ref="E108:E109"/>
    <mergeCell ref="E115:E117"/>
    <mergeCell ref="L118:L131"/>
    <mergeCell ref="F108:F109"/>
    <mergeCell ref="K108:K109"/>
    <mergeCell ref="I108:I109"/>
    <mergeCell ref="H108:H109"/>
    <mergeCell ref="J118:J131"/>
    <mergeCell ref="G108:G109"/>
    <mergeCell ref="A86:A97"/>
    <mergeCell ref="C77:C80"/>
    <mergeCell ref="D93:D95"/>
    <mergeCell ref="A98:A106"/>
    <mergeCell ref="C82:C84"/>
    <mergeCell ref="D77:D85"/>
    <mergeCell ref="A72:A85"/>
    <mergeCell ref="B108:B109"/>
    <mergeCell ref="C72:C76"/>
    <mergeCell ref="C115:C117"/>
    <mergeCell ref="D115:D117"/>
    <mergeCell ref="D108:D109"/>
    <mergeCell ref="E82:E84"/>
    <mergeCell ref="C98:C106"/>
    <mergeCell ref="D98:D103"/>
    <mergeCell ref="D104:D106"/>
    <mergeCell ref="E104:E106"/>
    <mergeCell ref="E93:E95"/>
    <mergeCell ref="C86:C95"/>
    <mergeCell ref="P10:S11"/>
    <mergeCell ref="T10:Z11"/>
    <mergeCell ref="V108:V109"/>
    <mergeCell ref="W108:W109"/>
    <mergeCell ref="X108:X109"/>
    <mergeCell ref="Y108:Y109"/>
    <mergeCell ref="Z108:Z109"/>
    <mergeCell ref="R108:R109"/>
    <mergeCell ref="U55:U57"/>
    <mergeCell ref="T55:T57"/>
    <mergeCell ref="D228:D230"/>
    <mergeCell ref="E228:E230"/>
    <mergeCell ref="T221:T227"/>
    <mergeCell ref="G118:G131"/>
    <mergeCell ref="H118:H131"/>
    <mergeCell ref="I118:I131"/>
    <mergeCell ref="K118:K131"/>
    <mergeCell ref="K140:K143"/>
    <mergeCell ref="K144:K147"/>
    <mergeCell ref="P154:P155"/>
    <mergeCell ref="K148:K151"/>
    <mergeCell ref="K221:K227"/>
    <mergeCell ref="L221:L227"/>
    <mergeCell ref="M221:M227"/>
    <mergeCell ref="S108:S109"/>
    <mergeCell ref="T108:T109"/>
    <mergeCell ref="N118:N131"/>
    <mergeCell ref="O118:O131"/>
    <mergeCell ref="P118:P131"/>
    <mergeCell ref="Q118:Q131"/>
    <mergeCell ref="G221:G227"/>
    <mergeCell ref="I115:I117"/>
    <mergeCell ref="J154:J155"/>
    <mergeCell ref="I154:I155"/>
    <mergeCell ref="D218:D227"/>
    <mergeCell ref="C220:C230"/>
    <mergeCell ref="I138:I139"/>
    <mergeCell ref="J138:J139"/>
    <mergeCell ref="J140:J143"/>
    <mergeCell ref="J148:J151"/>
    <mergeCell ref="B221:B227"/>
    <mergeCell ref="E221:E227"/>
    <mergeCell ref="U108:U109"/>
    <mergeCell ref="Q221:Q227"/>
    <mergeCell ref="R221:R227"/>
    <mergeCell ref="S221:S227"/>
    <mergeCell ref="H221:H227"/>
    <mergeCell ref="I221:I227"/>
    <mergeCell ref="U221:U227"/>
    <mergeCell ref="M118:M131"/>
    <mergeCell ref="V221:V227"/>
    <mergeCell ref="W221:W227"/>
    <mergeCell ref="X221:X227"/>
    <mergeCell ref="Y221:Y227"/>
    <mergeCell ref="I228:I230"/>
    <mergeCell ref="N221:N227"/>
    <mergeCell ref="O221:O227"/>
    <mergeCell ref="P221:P227"/>
    <mergeCell ref="J221:J227"/>
    <mergeCell ref="A118:A165"/>
    <mergeCell ref="B118:B135"/>
    <mergeCell ref="C118:C160"/>
    <mergeCell ref="D118:D131"/>
    <mergeCell ref="E118:E131"/>
    <mergeCell ref="F118:F131"/>
    <mergeCell ref="D132:D136"/>
    <mergeCell ref="E132:E136"/>
    <mergeCell ref="F134:F135"/>
    <mergeCell ref="F154:F155"/>
    <mergeCell ref="R118:R131"/>
    <mergeCell ref="T118:T131"/>
    <mergeCell ref="U118:U131"/>
    <mergeCell ref="V118:V131"/>
    <mergeCell ref="W118:W131"/>
    <mergeCell ref="X118:X131"/>
    <mergeCell ref="S118:S131"/>
    <mergeCell ref="Y118:Y131"/>
    <mergeCell ref="G134:G135"/>
    <mergeCell ref="H134:H135"/>
    <mergeCell ref="L134:L135"/>
    <mergeCell ref="M134:M135"/>
    <mergeCell ref="N134:N135"/>
    <mergeCell ref="O134:O135"/>
    <mergeCell ref="I134:I135"/>
    <mergeCell ref="J134:J135"/>
    <mergeCell ref="K134:K135"/>
    <mergeCell ref="P134:P135"/>
    <mergeCell ref="Q134:Q135"/>
    <mergeCell ref="R134:R135"/>
    <mergeCell ref="S134:S135"/>
    <mergeCell ref="T134:T135"/>
    <mergeCell ref="U134:U135"/>
    <mergeCell ref="V134:V135"/>
    <mergeCell ref="W134:W135"/>
    <mergeCell ref="X134:X135"/>
    <mergeCell ref="Y134:Y135"/>
    <mergeCell ref="B137:B139"/>
    <mergeCell ref="D137:D139"/>
    <mergeCell ref="E137:E139"/>
    <mergeCell ref="H137:H139"/>
    <mergeCell ref="F138:F139"/>
    <mergeCell ref="G138:G139"/>
    <mergeCell ref="K138:K139"/>
    <mergeCell ref="L138:L139"/>
    <mergeCell ref="M138:M139"/>
    <mergeCell ref="N138:N139"/>
    <mergeCell ref="O138:O139"/>
    <mergeCell ref="P138:P139"/>
    <mergeCell ref="Q138:Q139"/>
    <mergeCell ref="R138:R139"/>
    <mergeCell ref="S138:S139"/>
    <mergeCell ref="T138:T139"/>
    <mergeCell ref="U138:U139"/>
    <mergeCell ref="V138:V139"/>
    <mergeCell ref="W138:W139"/>
    <mergeCell ref="X138:X139"/>
    <mergeCell ref="Y138:Y139"/>
    <mergeCell ref="B140:B143"/>
    <mergeCell ref="D140:D143"/>
    <mergeCell ref="E140:E143"/>
    <mergeCell ref="F140:F143"/>
    <mergeCell ref="G140:G143"/>
    <mergeCell ref="H140:H143"/>
    <mergeCell ref="I140:I143"/>
    <mergeCell ref="L140:L143"/>
    <mergeCell ref="M140:M143"/>
    <mergeCell ref="N140:N143"/>
    <mergeCell ref="O140:O143"/>
    <mergeCell ref="P140:P143"/>
    <mergeCell ref="Q140:Q143"/>
    <mergeCell ref="R140:R143"/>
    <mergeCell ref="S140:S143"/>
    <mergeCell ref="T140:T143"/>
    <mergeCell ref="U140:U143"/>
    <mergeCell ref="V140:V143"/>
    <mergeCell ref="W140:W143"/>
    <mergeCell ref="X140:X143"/>
    <mergeCell ref="Y140:Y143"/>
    <mergeCell ref="B144:B147"/>
    <mergeCell ref="D144:D147"/>
    <mergeCell ref="E144:E147"/>
    <mergeCell ref="F144:F147"/>
    <mergeCell ref="G144:G147"/>
    <mergeCell ref="H144:H147"/>
    <mergeCell ref="I144:I147"/>
    <mergeCell ref="J144:J147"/>
    <mergeCell ref="W144:W147"/>
    <mergeCell ref="L144:L147"/>
    <mergeCell ref="M144:M147"/>
    <mergeCell ref="N144:N147"/>
    <mergeCell ref="O144:O147"/>
    <mergeCell ref="P144:P147"/>
    <mergeCell ref="Q144:Q147"/>
    <mergeCell ref="Y144:Y147"/>
    <mergeCell ref="B148:B151"/>
    <mergeCell ref="D148:D151"/>
    <mergeCell ref="E148:E151"/>
    <mergeCell ref="F148:F151"/>
    <mergeCell ref="G148:G151"/>
    <mergeCell ref="T148:T151"/>
    <mergeCell ref="H148:H151"/>
    <mergeCell ref="I148:I151"/>
    <mergeCell ref="R144:R147"/>
    <mergeCell ref="D152:D156"/>
    <mergeCell ref="E152:E156"/>
    <mergeCell ref="F152:F153"/>
    <mergeCell ref="G152:G153"/>
    <mergeCell ref="H152:H156"/>
    <mergeCell ref="X144:X147"/>
    <mergeCell ref="S144:S147"/>
    <mergeCell ref="T144:T147"/>
    <mergeCell ref="U144:U147"/>
    <mergeCell ref="V144:V147"/>
    <mergeCell ref="V148:V151"/>
    <mergeCell ref="L148:L151"/>
    <mergeCell ref="M148:M151"/>
    <mergeCell ref="N148:N151"/>
    <mergeCell ref="X148:X151"/>
    <mergeCell ref="Y148:Y151"/>
    <mergeCell ref="P152:P153"/>
    <mergeCell ref="O148:O151"/>
    <mergeCell ref="P148:P151"/>
    <mergeCell ref="Q148:Q151"/>
    <mergeCell ref="W152:W153"/>
    <mergeCell ref="L152:L153"/>
    <mergeCell ref="M152:M153"/>
    <mergeCell ref="N152:N153"/>
    <mergeCell ref="O152:O153"/>
    <mergeCell ref="U148:U151"/>
    <mergeCell ref="Q152:Q153"/>
    <mergeCell ref="W148:W151"/>
    <mergeCell ref="R148:R151"/>
    <mergeCell ref="S148:S151"/>
    <mergeCell ref="R152:R153"/>
    <mergeCell ref="I152:I153"/>
    <mergeCell ref="J152:J153"/>
    <mergeCell ref="T152:T153"/>
    <mergeCell ref="U152:U153"/>
    <mergeCell ref="V152:V153"/>
    <mergeCell ref="D72:D76"/>
    <mergeCell ref="S152:S153"/>
    <mergeCell ref="X152:X153"/>
    <mergeCell ref="Y152:Y153"/>
    <mergeCell ref="B153:B156"/>
    <mergeCell ref="B163:B165"/>
    <mergeCell ref="C163:C165"/>
    <mergeCell ref="D163:D165"/>
    <mergeCell ref="E163:E165"/>
    <mergeCell ref="I163:I165"/>
    <mergeCell ref="C69:C70"/>
    <mergeCell ref="K152:K153"/>
    <mergeCell ref="I104:I106"/>
    <mergeCell ref="C60:C62"/>
    <mergeCell ref="D60:D62"/>
    <mergeCell ref="C66:C68"/>
    <mergeCell ref="D66:D68"/>
    <mergeCell ref="E66:E68"/>
    <mergeCell ref="I66:I68"/>
    <mergeCell ref="I93:I95"/>
  </mergeCells>
  <conditionalFormatting sqref="X20 X17 X171:X179 X169 X181:X182">
    <cfRule type="cellIs" priority="184" dxfId="2" operator="equal" stopIfTrue="1">
      <formula>"MINIMO"</formula>
    </cfRule>
    <cfRule type="cellIs" priority="185" dxfId="1" operator="equal" stopIfTrue="1">
      <formula>"SATISFACTORIO"</formula>
    </cfRule>
    <cfRule type="cellIs" priority="186" dxfId="0" operator="equal" stopIfTrue="1">
      <formula>"ACEPTABLE"</formula>
    </cfRule>
  </conditionalFormatting>
  <conditionalFormatting sqref="X72">
    <cfRule type="cellIs" priority="133" dxfId="2" operator="equal" stopIfTrue="1">
      <formula>"MINIMO"</formula>
    </cfRule>
    <cfRule type="cellIs" priority="134" dxfId="1" operator="equal" stopIfTrue="1">
      <formula>"SATISFACTORIO"</formula>
    </cfRule>
    <cfRule type="cellIs" priority="135" dxfId="0" operator="equal" stopIfTrue="1">
      <formula>"ACEPTABLE"</formula>
    </cfRule>
  </conditionalFormatting>
  <conditionalFormatting sqref="X73:X82 X85">
    <cfRule type="cellIs" priority="130" dxfId="2" operator="equal" stopIfTrue="1">
      <formula>"MINIMO"</formula>
    </cfRule>
    <cfRule type="cellIs" priority="131" dxfId="1" operator="equal" stopIfTrue="1">
      <formula>"SATISFACTORIO"</formula>
    </cfRule>
    <cfRule type="cellIs" priority="132" dxfId="0" operator="equal" stopIfTrue="1">
      <formula>"ACEPTABLE"</formula>
    </cfRule>
  </conditionalFormatting>
  <conditionalFormatting sqref="X86">
    <cfRule type="cellIs" priority="127" dxfId="2" operator="equal" stopIfTrue="1">
      <formula>"MINIMO"</formula>
    </cfRule>
    <cfRule type="cellIs" priority="128" dxfId="1" operator="equal" stopIfTrue="1">
      <formula>"SATISFACTORIO"</formula>
    </cfRule>
    <cfRule type="cellIs" priority="129" dxfId="0" operator="equal" stopIfTrue="1">
      <formula>"ACEPTABLE"</formula>
    </cfRule>
  </conditionalFormatting>
  <conditionalFormatting sqref="X87 X89:X94 X96:X97">
    <cfRule type="cellIs" priority="124" dxfId="2" operator="equal" stopIfTrue="1">
      <formula>"MINIMO"</formula>
    </cfRule>
    <cfRule type="cellIs" priority="125" dxfId="1" operator="equal" stopIfTrue="1">
      <formula>"SATISFACTORIO"</formula>
    </cfRule>
    <cfRule type="cellIs" priority="126" dxfId="0" operator="equal" stopIfTrue="1">
      <formula>"ACEPTABLE"</formula>
    </cfRule>
  </conditionalFormatting>
  <conditionalFormatting sqref="X156:X157 X159 X161 X163">
    <cfRule type="cellIs" priority="103" dxfId="2" operator="equal" stopIfTrue="1">
      <formula>"MINIMO"</formula>
    </cfRule>
    <cfRule type="cellIs" priority="104" dxfId="1" operator="equal" stopIfTrue="1">
      <formula>"SATISFACTORIO"</formula>
    </cfRule>
    <cfRule type="cellIs" priority="105" dxfId="0" operator="equal" stopIfTrue="1">
      <formula>"ACEPTABLE"</formula>
    </cfRule>
  </conditionalFormatting>
  <conditionalFormatting sqref="X118:X129 X136:X137 X132:X134 X140:X141 X144:X145 X152 X148">
    <cfRule type="cellIs" priority="106" dxfId="2" operator="equal" stopIfTrue="1">
      <formula>"MINIMO"</formula>
    </cfRule>
    <cfRule type="cellIs" priority="107" dxfId="1" operator="equal" stopIfTrue="1">
      <formula>"SATISFACTORIO"</formula>
    </cfRule>
    <cfRule type="cellIs" priority="108" dxfId="0" operator="equal" stopIfTrue="1">
      <formula>"ACEPTABLE"</formula>
    </cfRule>
  </conditionalFormatting>
  <conditionalFormatting sqref="X154">
    <cfRule type="cellIs" priority="100" dxfId="2" operator="equal" stopIfTrue="1">
      <formula>"MINIMO"</formula>
    </cfRule>
    <cfRule type="cellIs" priority="101" dxfId="1" operator="equal" stopIfTrue="1">
      <formula>"SATISFACTORIO"</formula>
    </cfRule>
    <cfRule type="cellIs" priority="102" dxfId="0" operator="equal" stopIfTrue="1">
      <formula>"ACEPTABLE"</formula>
    </cfRule>
  </conditionalFormatting>
  <conditionalFormatting sqref="X158">
    <cfRule type="cellIs" priority="97" dxfId="2" operator="equal" stopIfTrue="1">
      <formula>"MINIMO"</formula>
    </cfRule>
    <cfRule type="cellIs" priority="98" dxfId="1" operator="equal" stopIfTrue="1">
      <formula>"SATISFACTORIO"</formula>
    </cfRule>
    <cfRule type="cellIs" priority="99" dxfId="0" operator="equal" stopIfTrue="1">
      <formula>"ACEPTABLE"</formula>
    </cfRule>
  </conditionalFormatting>
  <conditionalFormatting sqref="X164">
    <cfRule type="cellIs" priority="94" dxfId="2" operator="equal" stopIfTrue="1">
      <formula>"MINIMO"</formula>
    </cfRule>
    <cfRule type="cellIs" priority="95" dxfId="1" operator="equal" stopIfTrue="1">
      <formula>"SATISFACTORIO"</formula>
    </cfRule>
    <cfRule type="cellIs" priority="96" dxfId="0" operator="equal" stopIfTrue="1">
      <formula>"ACEPTABLE"</formula>
    </cfRule>
  </conditionalFormatting>
  <conditionalFormatting sqref="X160">
    <cfRule type="cellIs" priority="91" dxfId="2" operator="equal" stopIfTrue="1">
      <formula>"MINIMO"</formula>
    </cfRule>
    <cfRule type="cellIs" priority="92" dxfId="1" operator="equal" stopIfTrue="1">
      <formula>"SATISFACTORIO"</formula>
    </cfRule>
    <cfRule type="cellIs" priority="93" dxfId="0" operator="equal" stopIfTrue="1">
      <formula>"ACEPTABLE"</formula>
    </cfRule>
  </conditionalFormatting>
  <conditionalFormatting sqref="X228:X229 X221:X226">
    <cfRule type="cellIs" priority="88" dxfId="2" operator="equal" stopIfTrue="1">
      <formula>"MINIMO"</formula>
    </cfRule>
    <cfRule type="cellIs" priority="89" dxfId="1" operator="equal" stopIfTrue="1">
      <formula>"SATISFACTORIO"</formula>
    </cfRule>
    <cfRule type="cellIs" priority="90" dxfId="0" operator="equal" stopIfTrue="1">
      <formula>"ACEPTABLE"</formula>
    </cfRule>
  </conditionalFormatting>
  <conditionalFormatting sqref="X213:X217 X219:X220">
    <cfRule type="cellIs" priority="85" dxfId="2" operator="equal" stopIfTrue="1">
      <formula>"MINIMO"</formula>
    </cfRule>
    <cfRule type="cellIs" priority="86" dxfId="1" operator="equal" stopIfTrue="1">
      <formula>"SATISFACTORIO"</formula>
    </cfRule>
    <cfRule type="cellIs" priority="87" dxfId="0" operator="equal" stopIfTrue="1">
      <formula>"ACEPTABLE"</formula>
    </cfRule>
  </conditionalFormatting>
  <conditionalFormatting sqref="X183:X194">
    <cfRule type="cellIs" priority="82" dxfId="2" operator="equal" stopIfTrue="1">
      <formula>"MINIMO"</formula>
    </cfRule>
    <cfRule type="cellIs" priority="83" dxfId="1" operator="equal" stopIfTrue="1">
      <formula>"SATISFACTORIO"</formula>
    </cfRule>
    <cfRule type="cellIs" priority="84" dxfId="0" operator="equal" stopIfTrue="1">
      <formula>"ACEPTABLE"</formula>
    </cfRule>
  </conditionalFormatting>
  <conditionalFormatting sqref="X98:X103">
    <cfRule type="cellIs" priority="79" dxfId="2" operator="equal" stopIfTrue="1">
      <formula>"MINIMO"</formula>
    </cfRule>
    <cfRule type="cellIs" priority="80" dxfId="1" operator="equal" stopIfTrue="1">
      <formula>"SATISFACTORIO"</formula>
    </cfRule>
    <cfRule type="cellIs" priority="81" dxfId="0" operator="equal" stopIfTrue="1">
      <formula>"ACEPTABLE"</formula>
    </cfRule>
  </conditionalFormatting>
  <conditionalFormatting sqref="X55">
    <cfRule type="cellIs" priority="76" dxfId="2" operator="equal" stopIfTrue="1">
      <formula>"MINIMO"</formula>
    </cfRule>
    <cfRule type="cellIs" priority="77" dxfId="1" operator="equal" stopIfTrue="1">
      <formula>"SATISFACTORIO"</formula>
    </cfRule>
    <cfRule type="cellIs" priority="78" dxfId="0" operator="equal" stopIfTrue="1">
      <formula>"ACEPTABLE"</formula>
    </cfRule>
  </conditionalFormatting>
  <conditionalFormatting sqref="X58:X63 X66:X68 X70:X71">
    <cfRule type="cellIs" priority="73" dxfId="2" operator="equal" stopIfTrue="1">
      <formula>"MINIMO"</formula>
    </cfRule>
    <cfRule type="cellIs" priority="74" dxfId="1" operator="equal" stopIfTrue="1">
      <formula>"SATISFACTORIO"</formula>
    </cfRule>
    <cfRule type="cellIs" priority="75" dxfId="0" operator="equal" stopIfTrue="1">
      <formula>"ACEPTABLE"</formula>
    </cfRule>
  </conditionalFormatting>
  <conditionalFormatting sqref="X13 X26 X29 X32:X33 X35">
    <cfRule type="cellIs" priority="70" dxfId="2" operator="equal" stopIfTrue="1">
      <formula>"MINIMO"</formula>
    </cfRule>
    <cfRule type="cellIs" priority="71" dxfId="1" operator="equal" stopIfTrue="1">
      <formula>"SATISFACTORIO"</formula>
    </cfRule>
    <cfRule type="cellIs" priority="72" dxfId="0" operator="equal" stopIfTrue="1">
      <formula>"ACEPTABLE"</formula>
    </cfRule>
  </conditionalFormatting>
  <conditionalFormatting sqref="X23:X25">
    <cfRule type="cellIs" priority="67" dxfId="2" operator="equal" stopIfTrue="1">
      <formula>"MINIMO"</formula>
    </cfRule>
    <cfRule type="cellIs" priority="68" dxfId="1" operator="equal" stopIfTrue="1">
      <formula>"SATISFACTORIO"</formula>
    </cfRule>
    <cfRule type="cellIs" priority="69" dxfId="0" operator="equal" stopIfTrue="1">
      <formula>"ACEPTABLE"</formula>
    </cfRule>
  </conditionalFormatting>
  <conditionalFormatting sqref="X22">
    <cfRule type="cellIs" priority="64" dxfId="2" operator="equal" stopIfTrue="1">
      <formula>"MINIMO"</formula>
    </cfRule>
    <cfRule type="cellIs" priority="65" dxfId="1" operator="equal" stopIfTrue="1">
      <formula>"SATISFACTORIO"</formula>
    </cfRule>
    <cfRule type="cellIs" priority="66" dxfId="0" operator="equal" stopIfTrue="1">
      <formula>"ACEPTABLE"</formula>
    </cfRule>
  </conditionalFormatting>
  <conditionalFormatting sqref="X39:X46 X52:X53 X49:X50">
    <cfRule type="cellIs" priority="61" dxfId="2" operator="equal" stopIfTrue="1">
      <formula>"MINIMO"</formula>
    </cfRule>
    <cfRule type="cellIs" priority="62" dxfId="1" operator="equal" stopIfTrue="1">
      <formula>"SATISFACTORIO"</formula>
    </cfRule>
    <cfRule type="cellIs" priority="63" dxfId="0" operator="equal" stopIfTrue="1">
      <formula>"ACEPTABLE"</formula>
    </cfRule>
  </conditionalFormatting>
  <conditionalFormatting sqref="X196:X211">
    <cfRule type="cellIs" priority="58" dxfId="2" operator="equal" stopIfTrue="1">
      <formula>"MINIMO"</formula>
    </cfRule>
    <cfRule type="cellIs" priority="59" dxfId="1" operator="equal" stopIfTrue="1">
      <formula>"SATISFACTORIO"</formula>
    </cfRule>
    <cfRule type="cellIs" priority="60" dxfId="0" operator="equal" stopIfTrue="1">
      <formula>"ACEPTABLE"</formula>
    </cfRule>
  </conditionalFormatting>
  <conditionalFormatting sqref="X231:X239 X241:X250">
    <cfRule type="cellIs" priority="55" dxfId="2" operator="equal" stopIfTrue="1">
      <formula>"MINIMO"</formula>
    </cfRule>
    <cfRule type="cellIs" priority="56" dxfId="1" operator="equal" stopIfTrue="1">
      <formula>"SATISFACTORIO"</formula>
    </cfRule>
    <cfRule type="cellIs" priority="57" dxfId="0" operator="equal" stopIfTrue="1">
      <formula>"ACEPTABLE"</formula>
    </cfRule>
  </conditionalFormatting>
  <conditionalFormatting sqref="X166:X168">
    <cfRule type="cellIs" priority="52" dxfId="2" operator="equal" stopIfTrue="1">
      <formula>"MINIMO"</formula>
    </cfRule>
    <cfRule type="cellIs" priority="53" dxfId="1" operator="equal" stopIfTrue="1">
      <formula>"SATISFACTORIO"</formula>
    </cfRule>
    <cfRule type="cellIs" priority="54" dxfId="0" operator="equal" stopIfTrue="1">
      <formula>"ACEPTABLE"</formula>
    </cfRule>
  </conditionalFormatting>
  <conditionalFormatting sqref="X251">
    <cfRule type="cellIs" priority="49" dxfId="2" operator="equal" stopIfTrue="1">
      <formula>"MINIMO"</formula>
    </cfRule>
    <cfRule type="cellIs" priority="50" dxfId="1" operator="equal" stopIfTrue="1">
      <formula>"SATISFACTORIO"</formula>
    </cfRule>
    <cfRule type="cellIs" priority="51" dxfId="0" operator="equal" stopIfTrue="1">
      <formula>"ACEPTABLE"</formula>
    </cfRule>
  </conditionalFormatting>
  <conditionalFormatting sqref="X252:X259">
    <cfRule type="cellIs" priority="46" dxfId="2" operator="equal" stopIfTrue="1">
      <formula>"MINIMO"</formula>
    </cfRule>
    <cfRule type="cellIs" priority="47" dxfId="1" operator="equal" stopIfTrue="1">
      <formula>"SATISFACTORIO"</formula>
    </cfRule>
    <cfRule type="cellIs" priority="48" dxfId="0" operator="equal" stopIfTrue="1">
      <formula>"ACEPTABLE"</formula>
    </cfRule>
  </conditionalFormatting>
  <conditionalFormatting sqref="X260">
    <cfRule type="cellIs" priority="43" dxfId="2" operator="equal" stopIfTrue="1">
      <formula>"MINIMO"</formula>
    </cfRule>
    <cfRule type="cellIs" priority="44" dxfId="1" operator="equal" stopIfTrue="1">
      <formula>"SATISFACTORIO"</formula>
    </cfRule>
    <cfRule type="cellIs" priority="45" dxfId="0" operator="equal" stopIfTrue="1">
      <formula>"ACEPTABLE"</formula>
    </cfRule>
  </conditionalFormatting>
  <conditionalFormatting sqref="X83">
    <cfRule type="cellIs" priority="40" dxfId="2" operator="equal" stopIfTrue="1">
      <formula>"MINIMO"</formula>
    </cfRule>
    <cfRule type="cellIs" priority="41" dxfId="1" operator="equal" stopIfTrue="1">
      <formula>"SATISFACTORIO"</formula>
    </cfRule>
    <cfRule type="cellIs" priority="42" dxfId="0" operator="equal" stopIfTrue="1">
      <formula>"ACEPTABLE"</formula>
    </cfRule>
  </conditionalFormatting>
  <conditionalFormatting sqref="X84">
    <cfRule type="cellIs" priority="37" dxfId="2" operator="equal" stopIfTrue="1">
      <formula>"MINIMO"</formula>
    </cfRule>
    <cfRule type="cellIs" priority="38" dxfId="1" operator="equal" stopIfTrue="1">
      <formula>"SATISFACTORIO"</formula>
    </cfRule>
    <cfRule type="cellIs" priority="39" dxfId="0" operator="equal" stopIfTrue="1">
      <formula>"ACEPTABLE"</formula>
    </cfRule>
  </conditionalFormatting>
  <conditionalFormatting sqref="X107">
    <cfRule type="cellIs" priority="34" dxfId="2" operator="equal" stopIfTrue="1">
      <formula>"MINIMO"</formula>
    </cfRule>
    <cfRule type="cellIs" priority="35" dxfId="1" operator="equal" stopIfTrue="1">
      <formula>"SATISFACTORIO"</formula>
    </cfRule>
    <cfRule type="cellIs" priority="36" dxfId="0" operator="equal" stopIfTrue="1">
      <formula>"ACEPTABLE"</formula>
    </cfRule>
  </conditionalFormatting>
  <conditionalFormatting sqref="X110:X114 X116:X117">
    <cfRule type="cellIs" priority="31" dxfId="2" operator="equal" stopIfTrue="1">
      <formula>"MINIMO"</formula>
    </cfRule>
    <cfRule type="cellIs" priority="32" dxfId="1" operator="equal" stopIfTrue="1">
      <formula>"SATISFACTORIO"</formula>
    </cfRule>
    <cfRule type="cellIs" priority="33" dxfId="0" operator="equal" stopIfTrue="1">
      <formula>"ACEPTABLE"</formula>
    </cfRule>
  </conditionalFormatting>
  <conditionalFormatting sqref="X108">
    <cfRule type="cellIs" priority="28" dxfId="2" operator="equal" stopIfTrue="1">
      <formula>"MINIMO"</formula>
    </cfRule>
    <cfRule type="cellIs" priority="29" dxfId="1" operator="equal" stopIfTrue="1">
      <formula>"SATISFACTORIO"</formula>
    </cfRule>
    <cfRule type="cellIs" priority="30" dxfId="0" operator="equal" stopIfTrue="1">
      <formula>"ACEPTABLE"</formula>
    </cfRule>
  </conditionalFormatting>
  <conditionalFormatting sqref="X37">
    <cfRule type="cellIs" priority="25" dxfId="2" operator="equal" stopIfTrue="1">
      <formula>"MINIMO"</formula>
    </cfRule>
    <cfRule type="cellIs" priority="26" dxfId="1" operator="equal" stopIfTrue="1">
      <formula>"SATISFACTORIO"</formula>
    </cfRule>
    <cfRule type="cellIs" priority="27" dxfId="0" operator="equal" stopIfTrue="1">
      <formula>"ACEPTABLE"</formula>
    </cfRule>
  </conditionalFormatting>
  <conditionalFormatting sqref="X54">
    <cfRule type="cellIs" priority="22" dxfId="2" operator="equal" stopIfTrue="1">
      <formula>"MINIMO"</formula>
    </cfRule>
    <cfRule type="cellIs" priority="23" dxfId="1" operator="equal" stopIfTrue="1">
      <formula>"SATISFACTORIO"</formula>
    </cfRule>
    <cfRule type="cellIs" priority="24" dxfId="0" operator="equal" stopIfTrue="1">
      <formula>"ACEPTABLE"</formula>
    </cfRule>
  </conditionalFormatting>
  <conditionalFormatting sqref="X64">
    <cfRule type="cellIs" priority="19" dxfId="2" operator="equal" stopIfTrue="1">
      <formula>"MINIMO"</formula>
    </cfRule>
    <cfRule type="cellIs" priority="20" dxfId="1" operator="equal" stopIfTrue="1">
      <formula>"SATISFACTORIO"</formula>
    </cfRule>
    <cfRule type="cellIs" priority="21" dxfId="0" operator="equal" stopIfTrue="1">
      <formula>"ACEPTABLE"</formula>
    </cfRule>
  </conditionalFormatting>
  <conditionalFormatting sqref="Z73">
    <cfRule type="cellIs" priority="16" dxfId="2" operator="equal" stopIfTrue="1">
      <formula>"MINIMO"</formula>
    </cfRule>
    <cfRule type="cellIs" priority="17" dxfId="1" operator="equal" stopIfTrue="1">
      <formula>"SATISFACTORIO"</formula>
    </cfRule>
    <cfRule type="cellIs" priority="18" dxfId="0" operator="equal" stopIfTrue="1">
      <formula>"ACEPTABLE"</formula>
    </cfRule>
  </conditionalFormatting>
  <conditionalFormatting sqref="Z188">
    <cfRule type="cellIs" priority="13" dxfId="2" operator="equal" stopIfTrue="1">
      <formula>"MINIMO"</formula>
    </cfRule>
    <cfRule type="cellIs" priority="14" dxfId="1" operator="equal" stopIfTrue="1">
      <formula>"SATISFACTORIO"</formula>
    </cfRule>
    <cfRule type="cellIs" priority="15" dxfId="0" operator="equal" stopIfTrue="1">
      <formula>"ACEPTABLE"</formula>
    </cfRule>
  </conditionalFormatting>
  <conditionalFormatting sqref="Z189">
    <cfRule type="cellIs" priority="10" dxfId="2" operator="equal" stopIfTrue="1">
      <formula>"MINIMO"</formula>
    </cfRule>
    <cfRule type="cellIs" priority="11" dxfId="1" operator="equal" stopIfTrue="1">
      <formula>"SATISFACTORIO"</formula>
    </cfRule>
    <cfRule type="cellIs" priority="12" dxfId="0" operator="equal" stopIfTrue="1">
      <formula>"ACEPTABLE"</formula>
    </cfRule>
  </conditionalFormatting>
  <conditionalFormatting sqref="Z190">
    <cfRule type="cellIs" priority="7" dxfId="2" operator="equal" stopIfTrue="1">
      <formula>"MINIMO"</formula>
    </cfRule>
    <cfRule type="cellIs" priority="8" dxfId="1" operator="equal" stopIfTrue="1">
      <formula>"SATISFACTORIO"</formula>
    </cfRule>
    <cfRule type="cellIs" priority="9" dxfId="0" operator="equal" stopIfTrue="1">
      <formula>"ACEPTABLE"</formula>
    </cfRule>
  </conditionalFormatting>
  <conditionalFormatting sqref="X162">
    <cfRule type="cellIs" priority="4" dxfId="2" operator="equal" stopIfTrue="1">
      <formula>"MINIMO"</formula>
    </cfRule>
    <cfRule type="cellIs" priority="5" dxfId="1" operator="equal" stopIfTrue="1">
      <formula>"SATISFACTORIO"</formula>
    </cfRule>
    <cfRule type="cellIs" priority="6" dxfId="0" operator="equal" stopIfTrue="1">
      <formula>"ACEPTABLE"</formula>
    </cfRule>
  </conditionalFormatting>
  <conditionalFormatting sqref="X65">
    <cfRule type="cellIs" priority="1" dxfId="2" operator="equal" stopIfTrue="1">
      <formula>"MINIMO"</formula>
    </cfRule>
    <cfRule type="cellIs" priority="2" dxfId="1" operator="equal" stopIfTrue="1">
      <formula>"SATISFACTORIO"</formula>
    </cfRule>
    <cfRule type="cellIs" priority="3" dxfId="0" operator="equal" stopIfTrue="1">
      <formula>"ACEPTABLE"</formula>
    </cfRule>
  </conditionalFormatting>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ericssonr</cp:lastModifiedBy>
  <cp:lastPrinted>2013-06-20T19:50:15Z</cp:lastPrinted>
  <dcterms:created xsi:type="dcterms:W3CDTF">2012-12-20T12:49:35Z</dcterms:created>
  <dcterms:modified xsi:type="dcterms:W3CDTF">2015-09-18T16:35:37Z</dcterms:modified>
  <cp:category/>
  <cp:version/>
  <cp:contentType/>
  <cp:contentStatus/>
</cp:coreProperties>
</file>